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hashchuluun\Gansukh\Ajliin husnegt-2016\2016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F101" i="1" l="1"/>
  <c r="E101" i="1"/>
  <c r="D101" i="1"/>
  <c r="B101" i="1"/>
  <c r="F91" i="1"/>
  <c r="E91" i="1"/>
  <c r="D91" i="1"/>
  <c r="F75" i="1"/>
  <c r="E75" i="1"/>
  <c r="D75" i="1"/>
  <c r="F65" i="1"/>
  <c r="E65" i="1"/>
  <c r="D65" i="1"/>
  <c r="C65" i="1"/>
  <c r="C75" i="1" s="1"/>
  <c r="B65" i="1"/>
  <c r="B75" i="1" s="1"/>
  <c r="B46" i="1"/>
  <c r="B45" i="1"/>
  <c r="B43" i="1"/>
  <c r="B42" i="1" s="1"/>
  <c r="H42" i="1"/>
  <c r="G42" i="1"/>
  <c r="F42" i="1"/>
  <c r="E42" i="1"/>
  <c r="D42" i="1"/>
  <c r="C42" i="1"/>
  <c r="K32" i="1"/>
  <c r="J32" i="1"/>
  <c r="I32" i="1"/>
  <c r="H32" i="1"/>
  <c r="G32" i="1"/>
  <c r="F32" i="1"/>
  <c r="E32" i="1"/>
  <c r="D32" i="1"/>
  <c r="C32" i="1"/>
  <c r="B32" i="1"/>
  <c r="K23" i="1"/>
  <c r="J23" i="1"/>
  <c r="I23" i="1"/>
  <c r="H23" i="1"/>
  <c r="G23" i="1"/>
  <c r="F23" i="1"/>
  <c r="E23" i="1"/>
  <c r="D23" i="1"/>
  <c r="C23" i="1"/>
  <c r="B23" i="1"/>
  <c r="F17" i="1"/>
  <c r="E17" i="1"/>
  <c r="F16" i="1"/>
  <c r="E16" i="1"/>
  <c r="F15" i="1"/>
  <c r="E15" i="1"/>
  <c r="E14" i="1" s="1"/>
  <c r="K14" i="1"/>
  <c r="J14" i="1"/>
  <c r="I14" i="1"/>
  <c r="H14" i="1"/>
  <c r="G14" i="1"/>
  <c r="D14" i="1"/>
  <c r="C14" i="1"/>
  <c r="B14" i="1"/>
  <c r="F8" i="1"/>
  <c r="E8" i="1"/>
  <c r="F7" i="1"/>
  <c r="E7" i="1"/>
  <c r="F6" i="1"/>
  <c r="E6" i="1"/>
  <c r="I5" i="1"/>
  <c r="H5" i="1"/>
  <c r="G5" i="1"/>
  <c r="D5" i="1"/>
  <c r="C5" i="1"/>
  <c r="B5" i="1"/>
  <c r="E5" i="1" l="1"/>
  <c r="F14" i="1"/>
  <c r="F5" i="1"/>
</calcChain>
</file>

<file path=xl/sharedStrings.xml><?xml version="1.0" encoding="utf-8"?>
<sst xmlns="http://schemas.openxmlformats.org/spreadsheetml/2006/main" count="148" uniqueCount="60">
  <si>
    <t xml:space="preserve"> Нийгмийн даатгалын сангаас тэтгэвэр авагч иргэдийн тоо, оны эцэст</t>
  </si>
  <si>
    <t>2006 он</t>
  </si>
  <si>
    <t>2007 он</t>
  </si>
  <si>
    <t>2008 он</t>
  </si>
  <si>
    <t>2009 он</t>
  </si>
  <si>
    <t>2010 он</t>
  </si>
  <si>
    <t>2011 он</t>
  </si>
  <si>
    <t>2012 он</t>
  </si>
  <si>
    <t>2013 он</t>
  </si>
  <si>
    <t>2014 он</t>
  </si>
  <si>
    <t>2015 он</t>
  </si>
  <si>
    <t>Тэтгэвэр авагчдын тоо</t>
  </si>
  <si>
    <t>Yүнээс:  Өндөр насны тэтгэвэр</t>
  </si>
  <si>
    <t xml:space="preserve">              Хөгжлийн бэрхшээлтэй иргэдийн тэтгэвэр</t>
  </si>
  <si>
    <t xml:space="preserve">              Тэжээгчээ алдсаны тэтгэвэр </t>
  </si>
  <si>
    <t xml:space="preserve">              Цэргийн тэтгэвэр </t>
  </si>
  <si>
    <t xml:space="preserve">   Нийгмийн даатгалын сангаас олгосон тэтгэвэр, сая төг </t>
  </si>
  <si>
    <t>Олгосон тэтгэврийн хэмжээ</t>
  </si>
  <si>
    <t>Yүнээс: Өндөр насны тэтгэвэр</t>
  </si>
  <si>
    <t xml:space="preserve">             Тахир дутуугийн тэтгэвэр</t>
  </si>
  <si>
    <t xml:space="preserve">             Тэжээгчээ алдсаны тэтгэвэр </t>
  </si>
  <si>
    <t xml:space="preserve">   Нийгмийн даатгалын сангаас тэтгэмж, төлбөр, тусламж үйлчилгээ авагчдын тоо, оны эцэст</t>
  </si>
  <si>
    <t>Тэтгэмж авагчдын тоо</t>
  </si>
  <si>
    <t>Yүнээс: Тэтгэмжийн даатгалын сан</t>
  </si>
  <si>
    <t xml:space="preserve">             YОМШӨ-ний  даатгалын сан</t>
  </si>
  <si>
    <t xml:space="preserve">             Ажилгүйдлийн даатгалын сан</t>
  </si>
  <si>
    <t xml:space="preserve">             Эрүүл мэндийн даатгалын сан</t>
  </si>
  <si>
    <t xml:space="preserve"> Олгосон тэтгэмж, төлбөр, сая төг</t>
  </si>
  <si>
    <t>Олгосон тэтгэмжийн хэмжээ, сая төг</t>
  </si>
  <si>
    <t>Нийслэлийн НД-ын байгууллагын нийгмийн даатгалаар үйлчилсэн хүний тоо</t>
  </si>
  <si>
    <t>НД-ын 5 төрлийн даатгалд заавал даатгуулагчийн тоо</t>
  </si>
  <si>
    <t>НД-д сайн дураар даатгуулагчийн тоо</t>
  </si>
  <si>
    <t>ЭМД-д заавал болон сайн дураар даатгуулагчийн тоо</t>
  </si>
  <si>
    <t>Тэтгэвэр авагч иргэдийн тоо</t>
  </si>
  <si>
    <t>Тэтгэмж, төлбөр авагч иргэдийн тоо</t>
  </si>
  <si>
    <t>ЭМД-ын шимтгэлийг төрөөс төлдөг иргэдийн тоо</t>
  </si>
  <si>
    <t>Эмчилгээ үйлчилгээний зардал, эмийн үнийн хөнгөлөлт олгосон иргэдийн тоо</t>
  </si>
  <si>
    <t>Тэтгэврийн даатгалын шимтгэлийн нэрийн данс нээлгэсэн иргэдийн тоо</t>
  </si>
  <si>
    <t>Нийгмийн даатгалын сангийн орлого, дүүргээр  /сая.төг-өөр/</t>
  </si>
  <si>
    <t xml:space="preserve">Багануур </t>
  </si>
  <si>
    <t>Багахангай</t>
  </si>
  <si>
    <t>Баянгол</t>
  </si>
  <si>
    <t>Баянзүрх</t>
  </si>
  <si>
    <t>Налайх</t>
  </si>
  <si>
    <t>Сонгинохайрхан</t>
  </si>
  <si>
    <t>Сүхбаатар</t>
  </si>
  <si>
    <t xml:space="preserve">Хан-уул </t>
  </si>
  <si>
    <t>Чингэлтэй</t>
  </si>
  <si>
    <t>ННДГ</t>
  </si>
  <si>
    <t>Нийслэлийн дүн</t>
  </si>
  <si>
    <t>Нийгмийн даатгалын сангийн орлого, төрлөөр  /сая.төг-өөр/</t>
  </si>
  <si>
    <t>Тэтгэврийн даатгалын сан</t>
  </si>
  <si>
    <t>Тэтгэмжийн даатгалын сан</t>
  </si>
  <si>
    <t>Эрүүл мэндийн даатгалын сан</t>
  </si>
  <si>
    <t>ҮОМШӨ-ний даатгалын сан</t>
  </si>
  <si>
    <t>Ажилгүйдлийн даатгалын сан</t>
  </si>
  <si>
    <t>Нийгмийн даатгалын сангийн зарлага, дүүргээр  /сая.төг-өөр/</t>
  </si>
  <si>
    <t>Нийгмийн даатгалын сангийн зарлага,төрлөөр  /сая.төг-өөр/</t>
  </si>
  <si>
    <t>2016 он</t>
  </si>
  <si>
    <t>Нийслэлийн нийгмийн даатгалын үзүүлэлтүүд 2016 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</si>
</sst>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2"/>
      <color rgb="FF002060"/>
      <name val="Calibri Light"/>
      <family val="2"/>
      <scheme val="major"/>
    </font>
    <font>
      <sz val="10"/>
      <color rgb="FF002060"/>
      <name val="Calibri Light"/>
      <family val="2"/>
      <scheme val="major"/>
    </font>
    <font>
      <b/>
      <sz val="10"/>
      <color rgb="FF002060"/>
      <name val="Calibri Light"/>
      <family val="2"/>
      <scheme val="major"/>
    </font>
    <font>
      <sz val="11"/>
      <color rgb="FF00206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0" tint="-0.49998474074526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0" tint="-0.34998626667073579"/>
      </right>
      <top style="thin">
        <color theme="3" tint="0.39991454817346722"/>
      </top>
      <bottom style="thin">
        <color theme="3" tint="0.39991454817346722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wrapText="1" indent="1"/>
    </xf>
    <xf numFmtId="0" fontId="4" fillId="0" borderId="1" xfId="2" applyFont="1" applyFill="1" applyBorder="1" applyAlignment="1">
      <alignment horizontal="right" wrapText="1"/>
    </xf>
    <xf numFmtId="0" fontId="4" fillId="0" borderId="1" xfId="2" applyFont="1" applyBorder="1" applyAlignment="1">
      <alignment horizontal="right" wrapText="1"/>
    </xf>
    <xf numFmtId="0" fontId="4" fillId="0" borderId="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4" fillId="0" borderId="0" xfId="2" applyFont="1" applyBorder="1" applyAlignment="1">
      <alignment horizontal="left" wrapText="1" indent="1"/>
    </xf>
    <xf numFmtId="0" fontId="4" fillId="0" borderId="0" xfId="2" applyFont="1" applyBorder="1" applyAlignment="1">
      <alignment horizontal="center" wrapText="1"/>
    </xf>
    <xf numFmtId="0" fontId="4" fillId="0" borderId="0" xfId="2" applyFont="1" applyBorder="1" applyAlignment="1">
      <alignment wrapText="1"/>
    </xf>
    <xf numFmtId="0" fontId="4" fillId="0" borderId="0" xfId="2" applyFont="1" applyFill="1" applyBorder="1" applyAlignment="1">
      <alignment wrapText="1"/>
    </xf>
    <xf numFmtId="164" fontId="4" fillId="0" borderId="1" xfId="2" applyNumberFormat="1" applyFont="1" applyBorder="1" applyAlignment="1">
      <alignment horizontal="right" wrapText="1"/>
    </xf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wrapText="1"/>
    </xf>
    <xf numFmtId="0" fontId="4" fillId="0" borderId="1" xfId="2" applyFont="1" applyFill="1" applyBorder="1" applyAlignment="1">
      <alignment wrapText="1"/>
    </xf>
    <xf numFmtId="164" fontId="4" fillId="0" borderId="1" xfId="1" applyNumberFormat="1" applyFont="1" applyBorder="1" applyAlignment="1">
      <alignment vertical="center" wrapText="1"/>
    </xf>
    <xf numFmtId="0" fontId="4" fillId="0" borderId="3" xfId="1" applyFont="1" applyBorder="1"/>
    <xf numFmtId="0" fontId="6" fillId="0" borderId="0" xfId="2" applyFont="1" applyBorder="1"/>
    <xf numFmtId="0" fontId="4" fillId="0" borderId="0" xfId="1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164" fontId="4" fillId="0" borderId="1" xfId="3" applyNumberFormat="1" applyFont="1" applyBorder="1" applyAlignment="1">
      <alignment horizontal="right"/>
    </xf>
    <xf numFmtId="164" fontId="4" fillId="0" borderId="1" xfId="2" applyNumberFormat="1" applyFont="1" applyBorder="1"/>
    <xf numFmtId="0" fontId="4" fillId="0" borderId="1" xfId="3" applyFont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164" fontId="4" fillId="0" borderId="0" xfId="2" applyNumberFormat="1" applyFont="1" applyBorder="1"/>
    <xf numFmtId="0" fontId="4" fillId="0" borderId="0" xfId="1" applyFont="1" applyBorder="1" applyAlignment="1">
      <alignment horizontal="center" vertical="center"/>
    </xf>
    <xf numFmtId="164" fontId="4" fillId="0" borderId="1" xfId="2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wrapText="1"/>
    </xf>
    <xf numFmtId="0" fontId="4" fillId="0" borderId="0" xfId="1" applyFont="1" applyFill="1" applyBorder="1"/>
    <xf numFmtId="1" fontId="4" fillId="0" borderId="1" xfId="2" applyNumberFormat="1" applyFont="1" applyBorder="1"/>
    <xf numFmtId="164" fontId="4" fillId="0" borderId="1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64" fontId="4" fillId="0" borderId="1" xfId="2" applyNumberFormat="1" applyFont="1" applyFill="1" applyBorder="1"/>
    <xf numFmtId="1" fontId="4" fillId="0" borderId="1" xfId="2" applyNumberFormat="1" applyFont="1" applyFill="1" applyBorder="1"/>
    <xf numFmtId="164" fontId="4" fillId="0" borderId="1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0" fontId="4" fillId="0" borderId="5" xfId="1" applyFont="1" applyBorder="1"/>
    <xf numFmtId="0" fontId="4" fillId="0" borderId="5" xfId="1" applyFont="1" applyFill="1" applyBorder="1"/>
    <xf numFmtId="0" fontId="4" fillId="0" borderId="6" xfId="1" applyFont="1" applyFill="1" applyBorder="1"/>
    <xf numFmtId="164" fontId="4" fillId="0" borderId="6" xfId="1" applyNumberFormat="1" applyFont="1" applyFill="1" applyBorder="1"/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3" xfId="2"/>
    <cellStyle name="Normal 3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>
      <selection activeCell="N21" sqref="N21"/>
    </sheetView>
  </sheetViews>
  <sheetFormatPr defaultRowHeight="19.5" customHeight="1" x14ac:dyDescent="0.2"/>
  <cols>
    <col min="1" max="1" width="62.42578125" style="1" customWidth="1"/>
    <col min="2" max="3" width="10.140625" style="3" customWidth="1"/>
    <col min="4" max="4" width="9.7109375" style="1" customWidth="1"/>
    <col min="5" max="8" width="9.140625" style="1"/>
    <col min="9" max="9" width="9.5703125" style="1" bestFit="1" customWidth="1"/>
    <col min="10" max="244" width="9.140625" style="1"/>
    <col min="245" max="245" width="56.42578125" style="1" customWidth="1"/>
    <col min="246" max="258" width="11.42578125" style="1" customWidth="1"/>
    <col min="259" max="500" width="9.140625" style="1"/>
    <col min="501" max="501" width="56.42578125" style="1" customWidth="1"/>
    <col min="502" max="514" width="11.42578125" style="1" customWidth="1"/>
    <col min="515" max="756" width="9.140625" style="1"/>
    <col min="757" max="757" width="56.42578125" style="1" customWidth="1"/>
    <col min="758" max="770" width="11.42578125" style="1" customWidth="1"/>
    <col min="771" max="1012" width="9.140625" style="1"/>
    <col min="1013" max="1013" width="56.42578125" style="1" customWidth="1"/>
    <col min="1014" max="1026" width="11.42578125" style="1" customWidth="1"/>
    <col min="1027" max="1268" width="9.140625" style="1"/>
    <col min="1269" max="1269" width="56.42578125" style="1" customWidth="1"/>
    <col min="1270" max="1282" width="11.42578125" style="1" customWidth="1"/>
    <col min="1283" max="1524" width="9.140625" style="1"/>
    <col min="1525" max="1525" width="56.42578125" style="1" customWidth="1"/>
    <col min="1526" max="1538" width="11.42578125" style="1" customWidth="1"/>
    <col min="1539" max="1780" width="9.140625" style="1"/>
    <col min="1781" max="1781" width="56.42578125" style="1" customWidth="1"/>
    <col min="1782" max="1794" width="11.42578125" style="1" customWidth="1"/>
    <col min="1795" max="2036" width="9.140625" style="1"/>
    <col min="2037" max="2037" width="56.42578125" style="1" customWidth="1"/>
    <col min="2038" max="2050" width="11.42578125" style="1" customWidth="1"/>
    <col min="2051" max="2292" width="9.140625" style="1"/>
    <col min="2293" max="2293" width="56.42578125" style="1" customWidth="1"/>
    <col min="2294" max="2306" width="11.42578125" style="1" customWidth="1"/>
    <col min="2307" max="2548" width="9.140625" style="1"/>
    <col min="2549" max="2549" width="56.42578125" style="1" customWidth="1"/>
    <col min="2550" max="2562" width="11.42578125" style="1" customWidth="1"/>
    <col min="2563" max="2804" width="9.140625" style="1"/>
    <col min="2805" max="2805" width="56.42578125" style="1" customWidth="1"/>
    <col min="2806" max="2818" width="11.42578125" style="1" customWidth="1"/>
    <col min="2819" max="3060" width="9.140625" style="1"/>
    <col min="3061" max="3061" width="56.42578125" style="1" customWidth="1"/>
    <col min="3062" max="3074" width="11.42578125" style="1" customWidth="1"/>
    <col min="3075" max="3316" width="9.140625" style="1"/>
    <col min="3317" max="3317" width="56.42578125" style="1" customWidth="1"/>
    <col min="3318" max="3330" width="11.42578125" style="1" customWidth="1"/>
    <col min="3331" max="3572" width="9.140625" style="1"/>
    <col min="3573" max="3573" width="56.42578125" style="1" customWidth="1"/>
    <col min="3574" max="3586" width="11.42578125" style="1" customWidth="1"/>
    <col min="3587" max="3828" width="9.140625" style="1"/>
    <col min="3829" max="3829" width="56.42578125" style="1" customWidth="1"/>
    <col min="3830" max="3842" width="11.42578125" style="1" customWidth="1"/>
    <col min="3843" max="4084" width="9.140625" style="1"/>
    <col min="4085" max="4085" width="56.42578125" style="1" customWidth="1"/>
    <col min="4086" max="4098" width="11.42578125" style="1" customWidth="1"/>
    <col min="4099" max="4340" width="9.140625" style="1"/>
    <col min="4341" max="4341" width="56.42578125" style="1" customWidth="1"/>
    <col min="4342" max="4354" width="11.42578125" style="1" customWidth="1"/>
    <col min="4355" max="4596" width="9.140625" style="1"/>
    <col min="4597" max="4597" width="56.42578125" style="1" customWidth="1"/>
    <col min="4598" max="4610" width="11.42578125" style="1" customWidth="1"/>
    <col min="4611" max="4852" width="9.140625" style="1"/>
    <col min="4853" max="4853" width="56.42578125" style="1" customWidth="1"/>
    <col min="4854" max="4866" width="11.42578125" style="1" customWidth="1"/>
    <col min="4867" max="5108" width="9.140625" style="1"/>
    <col min="5109" max="5109" width="56.42578125" style="1" customWidth="1"/>
    <col min="5110" max="5122" width="11.42578125" style="1" customWidth="1"/>
    <col min="5123" max="5364" width="9.140625" style="1"/>
    <col min="5365" max="5365" width="56.42578125" style="1" customWidth="1"/>
    <col min="5366" max="5378" width="11.42578125" style="1" customWidth="1"/>
    <col min="5379" max="5620" width="9.140625" style="1"/>
    <col min="5621" max="5621" width="56.42578125" style="1" customWidth="1"/>
    <col min="5622" max="5634" width="11.42578125" style="1" customWidth="1"/>
    <col min="5635" max="5876" width="9.140625" style="1"/>
    <col min="5877" max="5877" width="56.42578125" style="1" customWidth="1"/>
    <col min="5878" max="5890" width="11.42578125" style="1" customWidth="1"/>
    <col min="5891" max="6132" width="9.140625" style="1"/>
    <col min="6133" max="6133" width="56.42578125" style="1" customWidth="1"/>
    <col min="6134" max="6146" width="11.42578125" style="1" customWidth="1"/>
    <col min="6147" max="6388" width="9.140625" style="1"/>
    <col min="6389" max="6389" width="56.42578125" style="1" customWidth="1"/>
    <col min="6390" max="6402" width="11.42578125" style="1" customWidth="1"/>
    <col min="6403" max="6644" width="9.140625" style="1"/>
    <col min="6645" max="6645" width="56.42578125" style="1" customWidth="1"/>
    <col min="6646" max="6658" width="11.42578125" style="1" customWidth="1"/>
    <col min="6659" max="6900" width="9.140625" style="1"/>
    <col min="6901" max="6901" width="56.42578125" style="1" customWidth="1"/>
    <col min="6902" max="6914" width="11.42578125" style="1" customWidth="1"/>
    <col min="6915" max="7156" width="9.140625" style="1"/>
    <col min="7157" max="7157" width="56.42578125" style="1" customWidth="1"/>
    <col min="7158" max="7170" width="11.42578125" style="1" customWidth="1"/>
    <col min="7171" max="7412" width="9.140625" style="1"/>
    <col min="7413" max="7413" width="56.42578125" style="1" customWidth="1"/>
    <col min="7414" max="7426" width="11.42578125" style="1" customWidth="1"/>
    <col min="7427" max="7668" width="9.140625" style="1"/>
    <col min="7669" max="7669" width="56.42578125" style="1" customWidth="1"/>
    <col min="7670" max="7682" width="11.42578125" style="1" customWidth="1"/>
    <col min="7683" max="7924" width="9.140625" style="1"/>
    <col min="7925" max="7925" width="56.42578125" style="1" customWidth="1"/>
    <col min="7926" max="7938" width="11.42578125" style="1" customWidth="1"/>
    <col min="7939" max="8180" width="9.140625" style="1"/>
    <col min="8181" max="8181" width="56.42578125" style="1" customWidth="1"/>
    <col min="8182" max="8194" width="11.42578125" style="1" customWidth="1"/>
    <col min="8195" max="8436" width="9.140625" style="1"/>
    <col min="8437" max="8437" width="56.42578125" style="1" customWidth="1"/>
    <col min="8438" max="8450" width="11.42578125" style="1" customWidth="1"/>
    <col min="8451" max="8692" width="9.140625" style="1"/>
    <col min="8693" max="8693" width="56.42578125" style="1" customWidth="1"/>
    <col min="8694" max="8706" width="11.42578125" style="1" customWidth="1"/>
    <col min="8707" max="8948" width="9.140625" style="1"/>
    <col min="8949" max="8949" width="56.42578125" style="1" customWidth="1"/>
    <col min="8950" max="8962" width="11.42578125" style="1" customWidth="1"/>
    <col min="8963" max="9204" width="9.140625" style="1"/>
    <col min="9205" max="9205" width="56.42578125" style="1" customWidth="1"/>
    <col min="9206" max="9218" width="11.42578125" style="1" customWidth="1"/>
    <col min="9219" max="9460" width="9.140625" style="1"/>
    <col min="9461" max="9461" width="56.42578125" style="1" customWidth="1"/>
    <col min="9462" max="9474" width="11.42578125" style="1" customWidth="1"/>
    <col min="9475" max="9716" width="9.140625" style="1"/>
    <col min="9717" max="9717" width="56.42578125" style="1" customWidth="1"/>
    <col min="9718" max="9730" width="11.42578125" style="1" customWidth="1"/>
    <col min="9731" max="9972" width="9.140625" style="1"/>
    <col min="9973" max="9973" width="56.42578125" style="1" customWidth="1"/>
    <col min="9974" max="9986" width="11.42578125" style="1" customWidth="1"/>
    <col min="9987" max="10228" width="9.140625" style="1"/>
    <col min="10229" max="10229" width="56.42578125" style="1" customWidth="1"/>
    <col min="10230" max="10242" width="11.42578125" style="1" customWidth="1"/>
    <col min="10243" max="10484" width="9.140625" style="1"/>
    <col min="10485" max="10485" width="56.42578125" style="1" customWidth="1"/>
    <col min="10486" max="10498" width="11.42578125" style="1" customWidth="1"/>
    <col min="10499" max="10740" width="9.140625" style="1"/>
    <col min="10741" max="10741" width="56.42578125" style="1" customWidth="1"/>
    <col min="10742" max="10754" width="11.42578125" style="1" customWidth="1"/>
    <col min="10755" max="10996" width="9.140625" style="1"/>
    <col min="10997" max="10997" width="56.42578125" style="1" customWidth="1"/>
    <col min="10998" max="11010" width="11.42578125" style="1" customWidth="1"/>
    <col min="11011" max="11252" width="9.140625" style="1"/>
    <col min="11253" max="11253" width="56.42578125" style="1" customWidth="1"/>
    <col min="11254" max="11266" width="11.42578125" style="1" customWidth="1"/>
    <col min="11267" max="11508" width="9.140625" style="1"/>
    <col min="11509" max="11509" width="56.42578125" style="1" customWidth="1"/>
    <col min="11510" max="11522" width="11.42578125" style="1" customWidth="1"/>
    <col min="11523" max="11764" width="9.140625" style="1"/>
    <col min="11765" max="11765" width="56.42578125" style="1" customWidth="1"/>
    <col min="11766" max="11778" width="11.42578125" style="1" customWidth="1"/>
    <col min="11779" max="12020" width="9.140625" style="1"/>
    <col min="12021" max="12021" width="56.42578125" style="1" customWidth="1"/>
    <col min="12022" max="12034" width="11.42578125" style="1" customWidth="1"/>
    <col min="12035" max="12276" width="9.140625" style="1"/>
    <col min="12277" max="12277" width="56.42578125" style="1" customWidth="1"/>
    <col min="12278" max="12290" width="11.42578125" style="1" customWidth="1"/>
    <col min="12291" max="12532" width="9.140625" style="1"/>
    <col min="12533" max="12533" width="56.42578125" style="1" customWidth="1"/>
    <col min="12534" max="12546" width="11.42578125" style="1" customWidth="1"/>
    <col min="12547" max="12788" width="9.140625" style="1"/>
    <col min="12789" max="12789" width="56.42578125" style="1" customWidth="1"/>
    <col min="12790" max="12802" width="11.42578125" style="1" customWidth="1"/>
    <col min="12803" max="13044" width="9.140625" style="1"/>
    <col min="13045" max="13045" width="56.42578125" style="1" customWidth="1"/>
    <col min="13046" max="13058" width="11.42578125" style="1" customWidth="1"/>
    <col min="13059" max="13300" width="9.140625" style="1"/>
    <col min="13301" max="13301" width="56.42578125" style="1" customWidth="1"/>
    <col min="13302" max="13314" width="11.42578125" style="1" customWidth="1"/>
    <col min="13315" max="13556" width="9.140625" style="1"/>
    <col min="13557" max="13557" width="56.42578125" style="1" customWidth="1"/>
    <col min="13558" max="13570" width="11.42578125" style="1" customWidth="1"/>
    <col min="13571" max="13812" width="9.140625" style="1"/>
    <col min="13813" max="13813" width="56.42578125" style="1" customWidth="1"/>
    <col min="13814" max="13826" width="11.42578125" style="1" customWidth="1"/>
    <col min="13827" max="14068" width="9.140625" style="1"/>
    <col min="14069" max="14069" width="56.42578125" style="1" customWidth="1"/>
    <col min="14070" max="14082" width="11.42578125" style="1" customWidth="1"/>
    <col min="14083" max="14324" width="9.140625" style="1"/>
    <col min="14325" max="14325" width="56.42578125" style="1" customWidth="1"/>
    <col min="14326" max="14338" width="11.42578125" style="1" customWidth="1"/>
    <col min="14339" max="14580" width="9.140625" style="1"/>
    <col min="14581" max="14581" width="56.42578125" style="1" customWidth="1"/>
    <col min="14582" max="14594" width="11.42578125" style="1" customWidth="1"/>
    <col min="14595" max="14836" width="9.140625" style="1"/>
    <col min="14837" max="14837" width="56.42578125" style="1" customWidth="1"/>
    <col min="14838" max="14850" width="11.42578125" style="1" customWidth="1"/>
    <col min="14851" max="15092" width="9.140625" style="1"/>
    <col min="15093" max="15093" width="56.42578125" style="1" customWidth="1"/>
    <col min="15094" max="15106" width="11.42578125" style="1" customWidth="1"/>
    <col min="15107" max="15348" width="9.140625" style="1"/>
    <col min="15349" max="15349" width="56.42578125" style="1" customWidth="1"/>
    <col min="15350" max="15362" width="11.42578125" style="1" customWidth="1"/>
    <col min="15363" max="15604" width="9.140625" style="1"/>
    <col min="15605" max="15605" width="56.42578125" style="1" customWidth="1"/>
    <col min="15606" max="15618" width="11.42578125" style="1" customWidth="1"/>
    <col min="15619" max="15860" width="9.140625" style="1"/>
    <col min="15861" max="15861" width="56.42578125" style="1" customWidth="1"/>
    <col min="15862" max="15874" width="11.42578125" style="1" customWidth="1"/>
    <col min="15875" max="16116" width="9.140625" style="1"/>
    <col min="16117" max="16117" width="56.42578125" style="1" customWidth="1"/>
    <col min="16118" max="16130" width="11.42578125" style="1" customWidth="1"/>
    <col min="16131" max="16384" width="9.140625" style="1"/>
  </cols>
  <sheetData>
    <row r="1" spans="1:12" ht="19.5" customHeight="1" x14ac:dyDescent="0.2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69"/>
    </row>
    <row r="2" spans="1:12" ht="19.5" customHeight="1" x14ac:dyDescent="0.2">
      <c r="A2" s="2"/>
    </row>
    <row r="3" spans="1:12" ht="15" customHeight="1" x14ac:dyDescent="0.2">
      <c r="A3" s="68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10</v>
      </c>
      <c r="L3" s="67" t="s">
        <v>58</v>
      </c>
    </row>
    <row r="4" spans="1:12" s="4" customFormat="1" ht="15.75" customHeight="1" x14ac:dyDescent="0.25">
      <c r="A4" s="68"/>
      <c r="B4" s="66"/>
      <c r="C4" s="66"/>
      <c r="D4" s="66"/>
      <c r="E4" s="66"/>
      <c r="F4" s="66"/>
      <c r="G4" s="59"/>
      <c r="H4" s="59"/>
      <c r="I4" s="59"/>
      <c r="J4" s="59"/>
      <c r="K4" s="59"/>
      <c r="L4" s="67"/>
    </row>
    <row r="5" spans="1:12" s="9" customFormat="1" ht="12.75" x14ac:dyDescent="0.2">
      <c r="A5" s="5" t="s">
        <v>11</v>
      </c>
      <c r="B5" s="19">
        <f t="shared" ref="B5:G5" si="0">B6+B7+B8+B9</f>
        <v>104723</v>
      </c>
      <c r="C5" s="19">
        <f t="shared" si="0"/>
        <v>107896</v>
      </c>
      <c r="D5" s="19">
        <f t="shared" si="0"/>
        <v>111479</v>
      </c>
      <c r="E5" s="19">
        <f t="shared" si="0"/>
        <v>113358</v>
      </c>
      <c r="F5" s="19">
        <f t="shared" si="0"/>
        <v>116737</v>
      </c>
      <c r="G5" s="19">
        <f t="shared" si="0"/>
        <v>119186</v>
      </c>
      <c r="H5" s="19">
        <f>H6+H7+H8+H9</f>
        <v>123728</v>
      </c>
      <c r="I5" s="19">
        <f>I6+I7+I8+I9</f>
        <v>125912</v>
      </c>
      <c r="J5" s="19">
        <v>139769</v>
      </c>
      <c r="K5" s="18">
        <f>K6+K7+K9+K8</f>
        <v>147816</v>
      </c>
      <c r="L5" s="8">
        <v>155513</v>
      </c>
    </row>
    <row r="6" spans="1:12" s="9" customFormat="1" ht="12.75" x14ac:dyDescent="0.2">
      <c r="A6" s="5" t="s">
        <v>12</v>
      </c>
      <c r="B6" s="18">
        <v>75039</v>
      </c>
      <c r="C6" s="18">
        <v>77749</v>
      </c>
      <c r="D6" s="18">
        <v>80698</v>
      </c>
      <c r="E6" s="18">
        <f>74683+8584</f>
        <v>83267</v>
      </c>
      <c r="F6" s="18">
        <f>78368+8652</f>
        <v>87020</v>
      </c>
      <c r="G6" s="19">
        <v>89983</v>
      </c>
      <c r="H6" s="19">
        <v>94379</v>
      </c>
      <c r="I6" s="19">
        <v>89649</v>
      </c>
      <c r="J6" s="19">
        <v>99223</v>
      </c>
      <c r="K6" s="11">
        <v>106081</v>
      </c>
      <c r="L6" s="8">
        <v>113109</v>
      </c>
    </row>
    <row r="7" spans="1:12" s="9" customFormat="1" ht="12.75" x14ac:dyDescent="0.2">
      <c r="A7" s="5" t="s">
        <v>13</v>
      </c>
      <c r="B7" s="18">
        <v>18284</v>
      </c>
      <c r="C7" s="18">
        <v>18962</v>
      </c>
      <c r="D7" s="18">
        <v>20163</v>
      </c>
      <c r="E7" s="18">
        <f>17427+194+2749</f>
        <v>20370</v>
      </c>
      <c r="F7" s="18">
        <f>2722+255+17657</f>
        <v>20634</v>
      </c>
      <c r="G7" s="19">
        <v>20812</v>
      </c>
      <c r="H7" s="19">
        <v>20923</v>
      </c>
      <c r="I7" s="19">
        <v>18518</v>
      </c>
      <c r="J7" s="19">
        <v>22549</v>
      </c>
      <c r="K7" s="11">
        <v>23688</v>
      </c>
      <c r="L7" s="8">
        <v>24100</v>
      </c>
    </row>
    <row r="8" spans="1:12" s="9" customFormat="1" ht="12.75" x14ac:dyDescent="0.2">
      <c r="A8" s="5" t="s">
        <v>14</v>
      </c>
      <c r="B8" s="18">
        <v>11400</v>
      </c>
      <c r="C8" s="18">
        <v>11185</v>
      </c>
      <c r="D8" s="18">
        <v>10618</v>
      </c>
      <c r="E8" s="18">
        <f>8924+516+281</f>
        <v>9721</v>
      </c>
      <c r="F8" s="18">
        <f>8304+505+274</f>
        <v>9083</v>
      </c>
      <c r="G8" s="19">
        <v>8391</v>
      </c>
      <c r="H8" s="19">
        <v>8426</v>
      </c>
      <c r="I8" s="19">
        <v>7357</v>
      </c>
      <c r="J8" s="19">
        <v>7366</v>
      </c>
      <c r="K8" s="11">
        <v>7375</v>
      </c>
      <c r="L8" s="8">
        <v>7384</v>
      </c>
    </row>
    <row r="9" spans="1:12" s="9" customFormat="1" ht="12.75" x14ac:dyDescent="0.2">
      <c r="A9" s="5" t="s">
        <v>15</v>
      </c>
      <c r="B9" s="18"/>
      <c r="C9" s="18"/>
      <c r="D9" s="18"/>
      <c r="E9" s="18"/>
      <c r="F9" s="18"/>
      <c r="G9" s="19"/>
      <c r="H9" s="19"/>
      <c r="I9" s="19">
        <v>10388</v>
      </c>
      <c r="J9" s="19">
        <v>10631</v>
      </c>
      <c r="K9" s="11">
        <v>10672</v>
      </c>
      <c r="L9" s="8">
        <v>10920</v>
      </c>
    </row>
    <row r="10" spans="1:12" s="9" customFormat="1" ht="12.75" x14ac:dyDescent="0.2">
      <c r="A10" s="12"/>
      <c r="B10" s="13"/>
      <c r="C10" s="13"/>
      <c r="D10" s="13"/>
      <c r="E10" s="14"/>
      <c r="F10" s="14"/>
      <c r="G10" s="15"/>
      <c r="H10" s="15"/>
      <c r="I10" s="15"/>
    </row>
    <row r="11" spans="1:12" s="9" customFormat="1" ht="12.75" x14ac:dyDescent="0.2">
      <c r="A11" s="12"/>
      <c r="B11" s="13"/>
      <c r="C11" s="13"/>
      <c r="D11" s="13"/>
      <c r="E11" s="14"/>
      <c r="F11" s="14"/>
      <c r="G11" s="15"/>
      <c r="H11" s="15"/>
      <c r="I11" s="15"/>
    </row>
    <row r="12" spans="1:12" s="9" customFormat="1" ht="15" customHeight="1" x14ac:dyDescent="0.25">
      <c r="A12" s="68" t="s">
        <v>16</v>
      </c>
      <c r="B12" s="65" t="s">
        <v>1</v>
      </c>
      <c r="C12" s="65" t="s">
        <v>2</v>
      </c>
      <c r="D12" s="65" t="s">
        <v>3</v>
      </c>
      <c r="E12" s="65" t="s">
        <v>4</v>
      </c>
      <c r="F12" s="65" t="s">
        <v>5</v>
      </c>
      <c r="G12" s="58" t="s">
        <v>6</v>
      </c>
      <c r="H12" s="58" t="s">
        <v>7</v>
      </c>
      <c r="I12" s="58" t="s">
        <v>8</v>
      </c>
      <c r="J12" s="58" t="s">
        <v>9</v>
      </c>
      <c r="K12" s="58" t="s">
        <v>10</v>
      </c>
      <c r="L12" s="63" t="s">
        <v>58</v>
      </c>
    </row>
    <row r="13" spans="1:12" s="4" customFormat="1" ht="12.75" x14ac:dyDescent="0.25">
      <c r="A13" s="68"/>
      <c r="B13" s="66"/>
      <c r="C13" s="66"/>
      <c r="D13" s="66"/>
      <c r="E13" s="66"/>
      <c r="F13" s="66"/>
      <c r="G13" s="59"/>
      <c r="H13" s="59"/>
      <c r="I13" s="59"/>
      <c r="J13" s="59"/>
      <c r="K13" s="59"/>
      <c r="L13" s="63"/>
    </row>
    <row r="14" spans="1:12" s="9" customFormat="1" ht="12.75" x14ac:dyDescent="0.2">
      <c r="A14" s="5" t="s">
        <v>17</v>
      </c>
      <c r="B14" s="20">
        <f t="shared" ref="B14:F14" si="1">B15+B16+B17</f>
        <v>66901.7</v>
      </c>
      <c r="C14" s="20">
        <f t="shared" si="1"/>
        <v>101839.7</v>
      </c>
      <c r="D14" s="20">
        <f t="shared" si="1"/>
        <v>143588.9</v>
      </c>
      <c r="E14" s="20">
        <f t="shared" si="1"/>
        <v>147974.80000000002</v>
      </c>
      <c r="F14" s="20">
        <f t="shared" si="1"/>
        <v>163358.6</v>
      </c>
      <c r="G14" s="20">
        <f>G15+G16+G17</f>
        <v>203339.4</v>
      </c>
      <c r="H14" s="20">
        <f>H15+H16+H17</f>
        <v>332420.7</v>
      </c>
      <c r="I14" s="20">
        <f>I15+I16+I17+I18</f>
        <v>374007.51999999996</v>
      </c>
      <c r="J14" s="20">
        <f>J15+J16+J17+J18</f>
        <v>458148.2</v>
      </c>
      <c r="K14" s="43">
        <f>K15+K16+K17+K18</f>
        <v>528780.70000000007</v>
      </c>
      <c r="L14" s="44">
        <v>604485.19999999995</v>
      </c>
    </row>
    <row r="15" spans="1:12" s="9" customFormat="1" ht="12.75" x14ac:dyDescent="0.2">
      <c r="A15" s="5" t="s">
        <v>18</v>
      </c>
      <c r="B15" s="39">
        <v>52247.5</v>
      </c>
      <c r="C15" s="39">
        <v>80722.8</v>
      </c>
      <c r="D15" s="39">
        <v>113724.9</v>
      </c>
      <c r="E15" s="39">
        <f>42350.8+61309.5+14743.8</f>
        <v>118404.1</v>
      </c>
      <c r="F15" s="39">
        <f>43081.6+73409.1+16042</f>
        <v>132532.70000000001</v>
      </c>
      <c r="G15" s="40">
        <v>166616.4</v>
      </c>
      <c r="H15" s="40">
        <v>273848.8</v>
      </c>
      <c r="I15" s="20">
        <v>271671.8</v>
      </c>
      <c r="J15" s="20">
        <v>327893.90000000002</v>
      </c>
      <c r="K15" s="43">
        <v>393430.8</v>
      </c>
      <c r="L15" s="44">
        <v>446027.4</v>
      </c>
    </row>
    <row r="16" spans="1:12" s="9" customFormat="1" ht="12.75" x14ac:dyDescent="0.2">
      <c r="A16" s="5" t="s">
        <v>19</v>
      </c>
      <c r="B16" s="39">
        <v>9341.7000000000007</v>
      </c>
      <c r="C16" s="39">
        <v>13821.4</v>
      </c>
      <c r="D16" s="39">
        <v>19987.900000000001</v>
      </c>
      <c r="E16" s="39">
        <f>1955.8+12874.7+223.5+5380.2</f>
        <v>20434.2</v>
      </c>
      <c r="F16" s="39">
        <f>1974.3+13918.5+265.7+5778.1</f>
        <v>21936.6</v>
      </c>
      <c r="G16" s="40">
        <v>26587.599999999999</v>
      </c>
      <c r="H16" s="40">
        <v>42706</v>
      </c>
      <c r="I16" s="20">
        <v>36484.58</v>
      </c>
      <c r="J16" s="20">
        <v>57228.4</v>
      </c>
      <c r="K16" s="43">
        <v>54437.4</v>
      </c>
      <c r="L16" s="44">
        <v>70867.399999999994</v>
      </c>
    </row>
    <row r="17" spans="1:12" s="9" customFormat="1" ht="12.75" x14ac:dyDescent="0.2">
      <c r="A17" s="5" t="s">
        <v>20</v>
      </c>
      <c r="B17" s="39">
        <v>5312.5</v>
      </c>
      <c r="C17" s="39">
        <v>7295.5</v>
      </c>
      <c r="D17" s="39">
        <v>9876.1</v>
      </c>
      <c r="E17" s="39">
        <f>1058.7+6990.3+588.8+498.7</f>
        <v>9136.5</v>
      </c>
      <c r="F17" s="39">
        <f>834.9+6971.6+579.7+503.1</f>
        <v>8889.3000000000011</v>
      </c>
      <c r="G17" s="40">
        <v>10135.4</v>
      </c>
      <c r="H17" s="40">
        <v>15865.9</v>
      </c>
      <c r="I17" s="20">
        <v>15123.79</v>
      </c>
      <c r="J17" s="20">
        <v>17577.3</v>
      </c>
      <c r="K17" s="43">
        <v>18393.2</v>
      </c>
      <c r="L17" s="44">
        <v>20982.799999999999</v>
      </c>
    </row>
    <row r="18" spans="1:12" s="9" customFormat="1" ht="12.75" x14ac:dyDescent="0.2">
      <c r="A18" s="5" t="s">
        <v>15</v>
      </c>
      <c r="B18" s="39"/>
      <c r="C18" s="39"/>
      <c r="D18" s="39"/>
      <c r="E18" s="39"/>
      <c r="F18" s="39"/>
      <c r="G18" s="40"/>
      <c r="H18" s="40"/>
      <c r="I18" s="20">
        <v>50727.35</v>
      </c>
      <c r="J18" s="20">
        <v>55448.6</v>
      </c>
      <c r="K18" s="43">
        <v>62519.3</v>
      </c>
      <c r="L18" s="44">
        <v>66607.600000000006</v>
      </c>
    </row>
    <row r="19" spans="1:12" s="9" customFormat="1" ht="12.75" x14ac:dyDescent="0.2">
      <c r="A19" s="12"/>
      <c r="B19" s="13"/>
      <c r="C19" s="13"/>
      <c r="D19" s="13"/>
      <c r="E19" s="14"/>
      <c r="F19" s="14"/>
      <c r="G19" s="15"/>
      <c r="H19" s="15"/>
    </row>
    <row r="20" spans="1:12" s="9" customFormat="1" ht="12.75" x14ac:dyDescent="0.2">
      <c r="A20" s="12"/>
      <c r="B20" s="13"/>
      <c r="C20" s="13"/>
      <c r="D20" s="13"/>
      <c r="E20" s="14"/>
      <c r="F20" s="14"/>
      <c r="G20" s="15"/>
      <c r="H20" s="15"/>
    </row>
    <row r="21" spans="1:12" s="9" customFormat="1" ht="14.25" customHeight="1" x14ac:dyDescent="0.25">
      <c r="A21" s="64" t="s">
        <v>21</v>
      </c>
      <c r="B21" s="65" t="s">
        <v>1</v>
      </c>
      <c r="C21" s="65" t="s">
        <v>2</v>
      </c>
      <c r="D21" s="65" t="s">
        <v>3</v>
      </c>
      <c r="E21" s="65" t="s">
        <v>4</v>
      </c>
      <c r="F21" s="65" t="s">
        <v>5</v>
      </c>
      <c r="G21" s="58" t="s">
        <v>6</v>
      </c>
      <c r="H21" s="58" t="s">
        <v>7</v>
      </c>
      <c r="I21" s="58" t="s">
        <v>8</v>
      </c>
      <c r="J21" s="58" t="s">
        <v>9</v>
      </c>
      <c r="K21" s="58" t="s">
        <v>10</v>
      </c>
      <c r="L21" s="63" t="s">
        <v>58</v>
      </c>
    </row>
    <row r="22" spans="1:12" s="4" customFormat="1" ht="12.75" x14ac:dyDescent="0.25">
      <c r="A22" s="64"/>
      <c r="B22" s="66"/>
      <c r="C22" s="66"/>
      <c r="D22" s="66"/>
      <c r="E22" s="66"/>
      <c r="F22" s="66"/>
      <c r="G22" s="59"/>
      <c r="H22" s="59"/>
      <c r="I22" s="59"/>
      <c r="J22" s="59"/>
      <c r="K22" s="59"/>
      <c r="L22" s="63"/>
    </row>
    <row r="23" spans="1:12" s="9" customFormat="1" ht="12.75" x14ac:dyDescent="0.2">
      <c r="A23" s="5" t="s">
        <v>22</v>
      </c>
      <c r="B23" s="7">
        <f>+B24+B25+B26</f>
        <v>54209</v>
      </c>
      <c r="C23" s="7">
        <f t="shared" ref="C23:I23" si="2">+C24+C25+C26</f>
        <v>58110</v>
      </c>
      <c r="D23" s="7">
        <f t="shared" si="2"/>
        <v>64097</v>
      </c>
      <c r="E23" s="7">
        <f t="shared" si="2"/>
        <v>67141</v>
      </c>
      <c r="F23" s="7">
        <f t="shared" si="2"/>
        <v>72269</v>
      </c>
      <c r="G23" s="7">
        <f t="shared" si="2"/>
        <v>81437</v>
      </c>
      <c r="H23" s="7">
        <f t="shared" si="2"/>
        <v>91205</v>
      </c>
      <c r="I23" s="7">
        <f t="shared" si="2"/>
        <v>103308</v>
      </c>
      <c r="J23" s="7">
        <f>J24+J25+J27+J26</f>
        <v>310403</v>
      </c>
      <c r="K23" s="7">
        <f>K24+K25+K27+K26</f>
        <v>323534</v>
      </c>
      <c r="L23" s="8">
        <v>335367</v>
      </c>
    </row>
    <row r="24" spans="1:12" s="9" customFormat="1" ht="12.75" x14ac:dyDescent="0.2">
      <c r="A24" s="5" t="s">
        <v>23</v>
      </c>
      <c r="B24" s="7">
        <v>47485</v>
      </c>
      <c r="C24" s="7">
        <v>52589</v>
      </c>
      <c r="D24" s="7">
        <v>58304</v>
      </c>
      <c r="E24" s="7">
        <v>59559</v>
      </c>
      <c r="F24" s="7">
        <v>64603</v>
      </c>
      <c r="G24" s="6">
        <v>74089</v>
      </c>
      <c r="H24" s="6">
        <v>82880</v>
      </c>
      <c r="I24" s="10">
        <v>92029</v>
      </c>
      <c r="J24" s="10">
        <v>102684</v>
      </c>
      <c r="K24" s="10">
        <v>104028</v>
      </c>
      <c r="L24" s="8">
        <v>105502</v>
      </c>
    </row>
    <row r="25" spans="1:12" s="9" customFormat="1" ht="12.75" x14ac:dyDescent="0.2">
      <c r="A25" s="5" t="s">
        <v>24</v>
      </c>
      <c r="B25" s="7">
        <v>1069</v>
      </c>
      <c r="C25" s="7">
        <v>1548</v>
      </c>
      <c r="D25" s="7">
        <v>1298</v>
      </c>
      <c r="E25" s="7">
        <v>1680</v>
      </c>
      <c r="F25" s="7">
        <v>1295</v>
      </c>
      <c r="G25" s="6">
        <v>1627</v>
      </c>
      <c r="H25" s="6">
        <v>2152</v>
      </c>
      <c r="I25" s="10">
        <v>2408</v>
      </c>
      <c r="J25" s="10">
        <v>2112</v>
      </c>
      <c r="K25" s="10">
        <v>2124</v>
      </c>
      <c r="L25" s="8">
        <v>2016</v>
      </c>
    </row>
    <row r="26" spans="1:12" s="9" customFormat="1" ht="12.75" x14ac:dyDescent="0.2">
      <c r="A26" s="5" t="s">
        <v>25</v>
      </c>
      <c r="B26" s="7">
        <v>5655</v>
      </c>
      <c r="C26" s="7">
        <v>3973</v>
      </c>
      <c r="D26" s="7">
        <v>4495</v>
      </c>
      <c r="E26" s="7">
        <v>5902</v>
      </c>
      <c r="F26" s="7">
        <v>6371</v>
      </c>
      <c r="G26" s="6">
        <v>5721</v>
      </c>
      <c r="H26" s="6">
        <v>6173</v>
      </c>
      <c r="I26" s="10">
        <v>8871</v>
      </c>
      <c r="J26" s="10">
        <v>10421</v>
      </c>
      <c r="K26" s="10">
        <v>11827</v>
      </c>
      <c r="L26" s="8">
        <v>14653</v>
      </c>
    </row>
    <row r="27" spans="1:12" s="9" customFormat="1" ht="12.75" x14ac:dyDescent="0.2">
      <c r="A27" s="5" t="s">
        <v>26</v>
      </c>
      <c r="B27" s="17"/>
      <c r="C27" s="17"/>
      <c r="D27" s="17"/>
      <c r="E27" s="18"/>
      <c r="F27" s="18"/>
      <c r="G27" s="19"/>
      <c r="H27" s="19"/>
      <c r="I27" s="11"/>
      <c r="J27" s="11">
        <v>195186</v>
      </c>
      <c r="K27" s="11">
        <v>205555</v>
      </c>
      <c r="L27" s="8">
        <v>213196</v>
      </c>
    </row>
    <row r="28" spans="1:12" s="9" customFormat="1" ht="12.75" x14ac:dyDescent="0.2">
      <c r="A28" s="12"/>
      <c r="B28" s="13"/>
      <c r="C28" s="13"/>
      <c r="D28" s="13"/>
      <c r="E28" s="13"/>
      <c r="F28" s="13"/>
      <c r="G28" s="13"/>
      <c r="H28" s="13"/>
      <c r="I28" s="13"/>
    </row>
    <row r="29" spans="1:12" s="9" customFormat="1" ht="12.75" x14ac:dyDescent="0.2">
      <c r="A29" s="12"/>
      <c r="B29" s="13"/>
      <c r="C29" s="13"/>
      <c r="D29" s="13"/>
      <c r="E29" s="14"/>
      <c r="F29" s="14"/>
      <c r="G29" s="15"/>
      <c r="H29" s="15"/>
    </row>
    <row r="30" spans="1:12" s="9" customFormat="1" ht="15" customHeight="1" x14ac:dyDescent="0.25">
      <c r="A30" s="64" t="s">
        <v>27</v>
      </c>
      <c r="B30" s="65" t="s">
        <v>1</v>
      </c>
      <c r="C30" s="65" t="s">
        <v>2</v>
      </c>
      <c r="D30" s="65" t="s">
        <v>3</v>
      </c>
      <c r="E30" s="65" t="s">
        <v>4</v>
      </c>
      <c r="F30" s="65" t="s">
        <v>5</v>
      </c>
      <c r="G30" s="58" t="s">
        <v>6</v>
      </c>
      <c r="H30" s="58" t="s">
        <v>7</v>
      </c>
      <c r="I30" s="58" t="s">
        <v>8</v>
      </c>
      <c r="J30" s="58" t="s">
        <v>9</v>
      </c>
      <c r="K30" s="58" t="s">
        <v>10</v>
      </c>
      <c r="L30" s="63" t="s">
        <v>58</v>
      </c>
    </row>
    <row r="31" spans="1:12" s="9" customFormat="1" ht="12.75" x14ac:dyDescent="0.25">
      <c r="A31" s="64"/>
      <c r="B31" s="66"/>
      <c r="C31" s="66"/>
      <c r="D31" s="66"/>
      <c r="E31" s="66"/>
      <c r="F31" s="66"/>
      <c r="G31" s="59"/>
      <c r="H31" s="59"/>
      <c r="I31" s="59"/>
      <c r="J31" s="59"/>
      <c r="K31" s="59"/>
      <c r="L31" s="63"/>
    </row>
    <row r="32" spans="1:12" s="9" customFormat="1" ht="12.75" x14ac:dyDescent="0.2">
      <c r="A32" s="5" t="s">
        <v>28</v>
      </c>
      <c r="B32" s="16">
        <f>+B33+B34+B35</f>
        <v>3816.4</v>
      </c>
      <c r="C32" s="16">
        <f t="shared" ref="C32:I32" si="3">+C33+C34+C35</f>
        <v>5150.5999999999995</v>
      </c>
      <c r="D32" s="16">
        <f t="shared" si="3"/>
        <v>8927.3000000000011</v>
      </c>
      <c r="E32" s="16">
        <f t="shared" si="3"/>
        <v>14478.6</v>
      </c>
      <c r="F32" s="16">
        <f t="shared" si="3"/>
        <v>18639</v>
      </c>
      <c r="G32" s="16">
        <f t="shared" si="3"/>
        <v>22064.1</v>
      </c>
      <c r="H32" s="16">
        <f t="shared" si="3"/>
        <v>29717.4</v>
      </c>
      <c r="I32" s="16">
        <f t="shared" si="3"/>
        <v>44532.929999999993</v>
      </c>
      <c r="J32" s="16">
        <f>J33+J34+J35+J36</f>
        <v>66455.3</v>
      </c>
      <c r="K32" s="16">
        <f>K33+K34+K35+K36</f>
        <v>75612.200000000012</v>
      </c>
      <c r="L32" s="8">
        <v>85807.8</v>
      </c>
    </row>
    <row r="33" spans="1:12" s="9" customFormat="1" ht="12.75" x14ac:dyDescent="0.2">
      <c r="A33" s="5" t="s">
        <v>23</v>
      </c>
      <c r="B33" s="17">
        <v>2882.8</v>
      </c>
      <c r="C33" s="17">
        <v>4016.5</v>
      </c>
      <c r="D33" s="17">
        <v>7129.1</v>
      </c>
      <c r="E33" s="18">
        <v>11218.8</v>
      </c>
      <c r="F33" s="18">
        <v>12838.3</v>
      </c>
      <c r="G33" s="19">
        <v>17450.3</v>
      </c>
      <c r="H33" s="19">
        <v>24908.400000000001</v>
      </c>
      <c r="I33" s="20">
        <v>35374.769999999997</v>
      </c>
      <c r="J33" s="20">
        <v>48151.9</v>
      </c>
      <c r="K33" s="20">
        <v>53572.800000000003</v>
      </c>
      <c r="L33" s="8">
        <v>57144.4</v>
      </c>
    </row>
    <row r="34" spans="1:12" s="9" customFormat="1" ht="12.75" x14ac:dyDescent="0.2">
      <c r="A34" s="5" t="s">
        <v>24</v>
      </c>
      <c r="B34" s="17">
        <v>108.5</v>
      </c>
      <c r="C34" s="17">
        <v>173.7</v>
      </c>
      <c r="D34" s="17">
        <v>224.5</v>
      </c>
      <c r="E34" s="18">
        <v>312.2</v>
      </c>
      <c r="F34" s="18">
        <v>314.39999999999998</v>
      </c>
      <c r="G34" s="19">
        <v>337.2</v>
      </c>
      <c r="H34" s="19">
        <v>506.6</v>
      </c>
      <c r="I34" s="20">
        <v>631.99</v>
      </c>
      <c r="J34" s="20">
        <v>548.29999999999995</v>
      </c>
      <c r="K34" s="20">
        <v>764.9</v>
      </c>
      <c r="L34" s="8">
        <v>744.1</v>
      </c>
    </row>
    <row r="35" spans="1:12" s="9" customFormat="1" ht="12.75" x14ac:dyDescent="0.2">
      <c r="A35" s="5" t="s">
        <v>25</v>
      </c>
      <c r="B35" s="17">
        <v>825.1</v>
      </c>
      <c r="C35" s="17">
        <v>960.4</v>
      </c>
      <c r="D35" s="17">
        <v>1573.7</v>
      </c>
      <c r="E35" s="18">
        <v>2947.6</v>
      </c>
      <c r="F35" s="18">
        <v>5486.3</v>
      </c>
      <c r="G35" s="19">
        <v>4276.6000000000004</v>
      </c>
      <c r="H35" s="19">
        <v>4302.3999999999996</v>
      </c>
      <c r="I35" s="20">
        <v>8526.17</v>
      </c>
      <c r="J35" s="20">
        <v>12430.1</v>
      </c>
      <c r="K35" s="20">
        <v>15633.5</v>
      </c>
      <c r="L35" s="8">
        <v>21761.599999999999</v>
      </c>
    </row>
    <row r="36" spans="1:12" ht="12.75" x14ac:dyDescent="0.2">
      <c r="A36" s="5" t="s">
        <v>26</v>
      </c>
      <c r="B36" s="17"/>
      <c r="C36" s="17"/>
      <c r="D36" s="17"/>
      <c r="E36" s="18"/>
      <c r="F36" s="18"/>
      <c r="G36" s="19"/>
      <c r="H36" s="19"/>
      <c r="I36" s="11"/>
      <c r="J36" s="20">
        <v>5325</v>
      </c>
      <c r="K36" s="20">
        <v>5641</v>
      </c>
      <c r="L36" s="21">
        <v>6187.7</v>
      </c>
    </row>
    <row r="37" spans="1:12" ht="12.75" x14ac:dyDescent="0.2">
      <c r="A37" s="12"/>
      <c r="B37" s="13"/>
      <c r="C37" s="13"/>
      <c r="D37" s="13"/>
      <c r="E37" s="14"/>
      <c r="F37" s="14"/>
      <c r="G37" s="15"/>
      <c r="H37" s="15"/>
      <c r="I37" s="9"/>
      <c r="J37" s="9"/>
    </row>
    <row r="38" spans="1:12" ht="15" x14ac:dyDescent="0.25">
      <c r="A38" s="22"/>
      <c r="B38" s="22"/>
      <c r="C38" s="22"/>
      <c r="D38" s="22"/>
      <c r="E38" s="22"/>
      <c r="F38" s="22"/>
    </row>
    <row r="39" spans="1:12" ht="15" x14ac:dyDescent="0.25">
      <c r="A39" s="22"/>
      <c r="B39" s="22"/>
      <c r="C39" s="22"/>
      <c r="D39" s="22"/>
      <c r="E39" s="22"/>
      <c r="F39" s="22"/>
    </row>
    <row r="40" spans="1:12" ht="15" customHeight="1" x14ac:dyDescent="0.2">
      <c r="A40" s="56" t="s">
        <v>29</v>
      </c>
      <c r="B40" s="56" t="s">
        <v>4</v>
      </c>
      <c r="C40" s="56" t="s">
        <v>5</v>
      </c>
      <c r="D40" s="56" t="s">
        <v>6</v>
      </c>
      <c r="E40" s="56" t="s">
        <v>7</v>
      </c>
      <c r="F40" s="58" t="s">
        <v>8</v>
      </c>
      <c r="G40" s="58" t="s">
        <v>9</v>
      </c>
      <c r="H40" s="58" t="s">
        <v>10</v>
      </c>
      <c r="I40" s="62" t="s">
        <v>58</v>
      </c>
      <c r="J40" s="55"/>
    </row>
    <row r="41" spans="1:12" s="23" customFormat="1" ht="12.75" x14ac:dyDescent="0.25">
      <c r="A41" s="57"/>
      <c r="B41" s="57"/>
      <c r="C41" s="57"/>
      <c r="D41" s="57"/>
      <c r="E41" s="57"/>
      <c r="F41" s="59"/>
      <c r="G41" s="59"/>
      <c r="H41" s="59"/>
      <c r="I41" s="62"/>
      <c r="J41" s="55"/>
    </row>
    <row r="42" spans="1:12" s="23" customFormat="1" ht="12.75" x14ac:dyDescent="0.25">
      <c r="A42" s="24"/>
      <c r="B42" s="24">
        <f>SUM(B43:B50)</f>
        <v>2187659</v>
      </c>
      <c r="C42" s="24">
        <f t="shared" ref="C42:H42" si="4">SUM(C43:C50)</f>
        <v>2902861</v>
      </c>
      <c r="D42" s="24">
        <f t="shared" si="4"/>
        <v>3005773</v>
      </c>
      <c r="E42" s="24">
        <f t="shared" si="4"/>
        <v>3553419</v>
      </c>
      <c r="F42" s="24">
        <f t="shared" si="4"/>
        <v>1757769</v>
      </c>
      <c r="G42" s="24">
        <f t="shared" si="4"/>
        <v>2044822</v>
      </c>
      <c r="H42" s="24">
        <f t="shared" si="4"/>
        <v>2030240</v>
      </c>
      <c r="I42" s="49">
        <v>1893228</v>
      </c>
    </row>
    <row r="43" spans="1:12" ht="12.75" customHeight="1" x14ac:dyDescent="0.2">
      <c r="A43" s="18" t="s">
        <v>30</v>
      </c>
      <c r="B43" s="25">
        <f>352902-20206</f>
        <v>332696</v>
      </c>
      <c r="C43" s="25">
        <v>360688</v>
      </c>
      <c r="D43" s="25">
        <v>410911</v>
      </c>
      <c r="E43" s="25">
        <v>480285</v>
      </c>
      <c r="F43" s="26">
        <v>521863</v>
      </c>
      <c r="G43" s="26">
        <v>549478</v>
      </c>
      <c r="H43" s="26">
        <v>523784</v>
      </c>
      <c r="I43" s="50">
        <v>525156</v>
      </c>
      <c r="K43" s="41"/>
      <c r="L43" s="41"/>
    </row>
    <row r="44" spans="1:12" ht="12.75" x14ac:dyDescent="0.2">
      <c r="A44" s="18" t="s">
        <v>31</v>
      </c>
      <c r="B44" s="25">
        <v>20206</v>
      </c>
      <c r="C44" s="25">
        <v>28089</v>
      </c>
      <c r="D44" s="25">
        <v>37389</v>
      </c>
      <c r="E44" s="25">
        <v>48288</v>
      </c>
      <c r="F44" s="26">
        <v>70326</v>
      </c>
      <c r="G44" s="26">
        <v>88672</v>
      </c>
      <c r="H44" s="26">
        <v>95072</v>
      </c>
      <c r="I44" s="50">
        <v>95273</v>
      </c>
      <c r="K44" s="41"/>
      <c r="L44" s="41"/>
    </row>
    <row r="45" spans="1:12" ht="12.75" x14ac:dyDescent="0.2">
      <c r="A45" s="18" t="s">
        <v>32</v>
      </c>
      <c r="B45" s="25">
        <f>1474+7822+53+43831+662+4076+1487+55+414+7+4126+248+154+4+69181+2+46+674</f>
        <v>134316</v>
      </c>
      <c r="C45" s="25">
        <v>149021</v>
      </c>
      <c r="D45" s="25">
        <v>259236</v>
      </c>
      <c r="E45" s="25">
        <v>135549</v>
      </c>
      <c r="F45" s="26">
        <v>141757</v>
      </c>
      <c r="G45" s="26">
        <v>150023</v>
      </c>
      <c r="H45" s="26">
        <v>149331</v>
      </c>
      <c r="I45" s="50">
        <v>161328</v>
      </c>
      <c r="K45" s="41"/>
      <c r="L45" s="41"/>
    </row>
    <row r="46" spans="1:12" ht="12.75" x14ac:dyDescent="0.2">
      <c r="A46" s="18" t="s">
        <v>33</v>
      </c>
      <c r="B46" s="25">
        <f>101034+9294+3030</f>
        <v>113358</v>
      </c>
      <c r="C46" s="25">
        <v>116737</v>
      </c>
      <c r="D46" s="27">
        <v>119186</v>
      </c>
      <c r="E46" s="27">
        <v>123728</v>
      </c>
      <c r="F46" s="26">
        <v>125912</v>
      </c>
      <c r="G46" s="26">
        <v>139769</v>
      </c>
      <c r="H46" s="26">
        <v>147816</v>
      </c>
      <c r="I46" s="50">
        <v>155513</v>
      </c>
      <c r="K46" s="48"/>
      <c r="L46" s="41"/>
    </row>
    <row r="47" spans="1:12" ht="12.75" x14ac:dyDescent="0.2">
      <c r="A47" s="18" t="s">
        <v>34</v>
      </c>
      <c r="B47" s="25">
        <v>67141</v>
      </c>
      <c r="C47" s="25">
        <v>72269</v>
      </c>
      <c r="D47" s="27">
        <v>81437</v>
      </c>
      <c r="E47" s="27">
        <v>91205</v>
      </c>
      <c r="F47" s="26">
        <v>103308</v>
      </c>
      <c r="G47" s="26">
        <v>115217</v>
      </c>
      <c r="H47" s="26">
        <v>117979</v>
      </c>
      <c r="I47" s="50">
        <v>122171</v>
      </c>
      <c r="K47" s="41"/>
      <c r="L47" s="41"/>
    </row>
    <row r="48" spans="1:12" ht="12.75" x14ac:dyDescent="0.2">
      <c r="A48" s="18" t="s">
        <v>35</v>
      </c>
      <c r="B48" s="25">
        <v>424762</v>
      </c>
      <c r="C48" s="25">
        <v>483262</v>
      </c>
      <c r="D48" s="27">
        <v>506746</v>
      </c>
      <c r="E48" s="27">
        <v>574217</v>
      </c>
      <c r="F48" s="26">
        <v>617357</v>
      </c>
      <c r="G48" s="26">
        <v>806477</v>
      </c>
      <c r="H48" s="26">
        <v>790703</v>
      </c>
      <c r="I48" s="50">
        <v>620591</v>
      </c>
      <c r="K48" s="41"/>
      <c r="L48" s="41"/>
    </row>
    <row r="49" spans="1:12" ht="12.75" customHeight="1" x14ac:dyDescent="0.2">
      <c r="A49" s="18" t="s">
        <v>36</v>
      </c>
      <c r="B49" s="25">
        <v>744367</v>
      </c>
      <c r="C49" s="25">
        <v>1232883</v>
      </c>
      <c r="D49" s="27">
        <v>1590868</v>
      </c>
      <c r="E49" s="27">
        <v>2100147</v>
      </c>
      <c r="F49" s="26">
        <v>177246</v>
      </c>
      <c r="G49" s="26">
        <v>195186</v>
      </c>
      <c r="H49" s="26">
        <v>205555</v>
      </c>
      <c r="I49" s="51">
        <v>213196</v>
      </c>
      <c r="J49" s="41"/>
      <c r="L49" s="41"/>
    </row>
    <row r="50" spans="1:12" ht="12.75" x14ac:dyDescent="0.2">
      <c r="A50" s="18" t="s">
        <v>37</v>
      </c>
      <c r="B50" s="25">
        <v>350813</v>
      </c>
      <c r="C50" s="25">
        <v>459912</v>
      </c>
      <c r="D50" s="27">
        <v>0</v>
      </c>
      <c r="E50" s="27">
        <v>0</v>
      </c>
      <c r="F50" s="26">
        <v>0</v>
      </c>
      <c r="G50" s="26">
        <v>0</v>
      </c>
      <c r="H50" s="26">
        <v>0</v>
      </c>
      <c r="I50" s="51">
        <v>0</v>
      </c>
      <c r="J50" s="41"/>
      <c r="L50" s="41"/>
    </row>
    <row r="51" spans="1:12" ht="15" x14ac:dyDescent="0.25">
      <c r="A51" s="22"/>
      <c r="B51" s="28"/>
      <c r="C51" s="28"/>
      <c r="D51" s="28"/>
      <c r="E51" s="28"/>
      <c r="F51" s="28"/>
      <c r="G51" s="28"/>
    </row>
    <row r="52" spans="1:12" ht="15" x14ac:dyDescent="0.25">
      <c r="A52" s="22"/>
      <c r="B52" s="22"/>
      <c r="C52" s="22"/>
      <c r="D52" s="22"/>
      <c r="E52" s="22"/>
      <c r="F52" s="22"/>
    </row>
    <row r="53" spans="1:12" s="23" customFormat="1" ht="15" customHeight="1" x14ac:dyDescent="0.25">
      <c r="A53" s="56" t="s">
        <v>38</v>
      </c>
      <c r="B53" s="56" t="s">
        <v>6</v>
      </c>
      <c r="C53" s="56" t="s">
        <v>7</v>
      </c>
      <c r="D53" s="58" t="s">
        <v>8</v>
      </c>
      <c r="E53" s="58" t="s">
        <v>9</v>
      </c>
      <c r="F53" s="58" t="s">
        <v>10</v>
      </c>
      <c r="G53" s="60" t="s">
        <v>58</v>
      </c>
      <c r="H53" s="61"/>
    </row>
    <row r="54" spans="1:12" s="23" customFormat="1" ht="12.75" x14ac:dyDescent="0.25">
      <c r="A54" s="57"/>
      <c r="B54" s="57"/>
      <c r="C54" s="57"/>
      <c r="D54" s="59"/>
      <c r="E54" s="59"/>
      <c r="F54" s="59"/>
      <c r="G54" s="60"/>
      <c r="H54" s="61"/>
    </row>
    <row r="55" spans="1:12" ht="12.75" x14ac:dyDescent="0.2">
      <c r="A55" s="26" t="s">
        <v>39</v>
      </c>
      <c r="B55" s="29">
        <v>6050.3</v>
      </c>
      <c r="C55" s="30">
        <v>8032.5</v>
      </c>
      <c r="D55" s="31">
        <v>10143.77</v>
      </c>
      <c r="E55" s="31">
        <v>10695</v>
      </c>
      <c r="F55" s="45">
        <v>12046.7</v>
      </c>
      <c r="G55" s="52">
        <v>12293.2</v>
      </c>
      <c r="H55" s="41"/>
    </row>
    <row r="56" spans="1:12" ht="12.75" x14ac:dyDescent="0.2">
      <c r="A56" s="26" t="s">
        <v>40</v>
      </c>
      <c r="B56" s="29">
        <v>579</v>
      </c>
      <c r="C56" s="32">
        <v>689.3</v>
      </c>
      <c r="D56" s="31">
        <v>979.19</v>
      </c>
      <c r="E56" s="31">
        <v>1055.0999999999999</v>
      </c>
      <c r="F56" s="45">
        <v>1188.9000000000001</v>
      </c>
      <c r="G56" s="52">
        <v>1482.7</v>
      </c>
      <c r="H56" s="41"/>
    </row>
    <row r="57" spans="1:12" ht="12.75" x14ac:dyDescent="0.2">
      <c r="A57" s="26" t="s">
        <v>41</v>
      </c>
      <c r="B57" s="29">
        <v>65555.3</v>
      </c>
      <c r="C57" s="32">
        <v>92660.4</v>
      </c>
      <c r="D57" s="31">
        <v>117806.44</v>
      </c>
      <c r="E57" s="31">
        <v>134268.79999999999</v>
      </c>
      <c r="F57" s="45">
        <v>137736.4</v>
      </c>
      <c r="G57" s="52">
        <v>152053</v>
      </c>
      <c r="H57" s="41"/>
    </row>
    <row r="58" spans="1:12" ht="12.75" x14ac:dyDescent="0.2">
      <c r="A58" s="26" t="s">
        <v>42</v>
      </c>
      <c r="B58" s="29">
        <v>41336.9</v>
      </c>
      <c r="C58" s="32">
        <v>60417.8</v>
      </c>
      <c r="D58" s="31">
        <v>78100.94</v>
      </c>
      <c r="E58" s="31">
        <v>92135.1</v>
      </c>
      <c r="F58" s="45">
        <v>99744.9</v>
      </c>
      <c r="G58" s="52">
        <v>108614.1</v>
      </c>
      <c r="H58" s="41"/>
    </row>
    <row r="59" spans="1:12" ht="12.75" x14ac:dyDescent="0.2">
      <c r="A59" s="26" t="s">
        <v>43</v>
      </c>
      <c r="B59" s="29">
        <v>2960.6</v>
      </c>
      <c r="C59" s="32">
        <v>4315.2</v>
      </c>
      <c r="D59" s="31">
        <v>5935.78</v>
      </c>
      <c r="E59" s="31">
        <v>7009</v>
      </c>
      <c r="F59" s="45">
        <v>7166.2</v>
      </c>
      <c r="G59" s="52">
        <v>8515.5</v>
      </c>
      <c r="H59" s="41"/>
    </row>
    <row r="60" spans="1:12" ht="12.75" x14ac:dyDescent="0.2">
      <c r="A60" s="26" t="s">
        <v>44</v>
      </c>
      <c r="B60" s="29">
        <v>19831.2</v>
      </c>
      <c r="C60" s="32">
        <v>29421.3</v>
      </c>
      <c r="D60" s="31">
        <v>41640.730000000003</v>
      </c>
      <c r="E60" s="31">
        <v>49288.800000000003</v>
      </c>
      <c r="F60" s="45">
        <v>51660.3</v>
      </c>
      <c r="G60" s="52">
        <v>58763.3</v>
      </c>
      <c r="H60" s="41"/>
    </row>
    <row r="61" spans="1:12" ht="12.75" x14ac:dyDescent="0.2">
      <c r="A61" s="26" t="s">
        <v>45</v>
      </c>
      <c r="B61" s="29">
        <v>94303.6</v>
      </c>
      <c r="C61" s="33">
        <v>134907.6</v>
      </c>
      <c r="D61" s="31">
        <v>157746.29</v>
      </c>
      <c r="E61" s="31">
        <v>168632</v>
      </c>
      <c r="F61" s="45">
        <v>170277.7</v>
      </c>
      <c r="G61" s="52">
        <v>184386.2</v>
      </c>
      <c r="H61" s="41"/>
    </row>
    <row r="62" spans="1:12" ht="12.75" x14ac:dyDescent="0.2">
      <c r="A62" s="26" t="s">
        <v>46</v>
      </c>
      <c r="B62" s="29">
        <v>47651.199999999997</v>
      </c>
      <c r="C62" s="33">
        <v>65634.7</v>
      </c>
      <c r="D62" s="31">
        <v>84788.1</v>
      </c>
      <c r="E62" s="31">
        <v>98280.8</v>
      </c>
      <c r="F62" s="45">
        <v>100285</v>
      </c>
      <c r="G62" s="52">
        <v>113548.9</v>
      </c>
      <c r="H62" s="41"/>
    </row>
    <row r="63" spans="1:12" ht="12.75" x14ac:dyDescent="0.2">
      <c r="A63" s="26" t="s">
        <v>47</v>
      </c>
      <c r="B63" s="29">
        <v>68094.8</v>
      </c>
      <c r="C63" s="33">
        <v>112957.1</v>
      </c>
      <c r="D63" s="31">
        <v>136249.88</v>
      </c>
      <c r="E63" s="31">
        <v>153246</v>
      </c>
      <c r="F63" s="45">
        <v>159847.5</v>
      </c>
      <c r="G63" s="52">
        <v>174385.1</v>
      </c>
      <c r="H63" s="41"/>
    </row>
    <row r="64" spans="1:12" ht="12.75" x14ac:dyDescent="0.2">
      <c r="A64" s="26" t="s">
        <v>48</v>
      </c>
      <c r="B64" s="29">
        <v>3969.4</v>
      </c>
      <c r="C64" s="33">
        <v>2590.6999999999998</v>
      </c>
      <c r="D64" s="31">
        <v>116.39</v>
      </c>
      <c r="E64" s="31">
        <v>45.2</v>
      </c>
      <c r="F64" s="46">
        <v>0</v>
      </c>
      <c r="G64" s="52">
        <v>0</v>
      </c>
      <c r="H64" s="41"/>
    </row>
    <row r="65" spans="1:8" ht="12.75" x14ac:dyDescent="0.2">
      <c r="A65" s="26" t="s">
        <v>49</v>
      </c>
      <c r="B65" s="29">
        <f>SUM(B55:B64)</f>
        <v>350332.30000000005</v>
      </c>
      <c r="C65" s="29">
        <f>SUM(C55:C64)</f>
        <v>511626.60000000003</v>
      </c>
      <c r="D65" s="34">
        <f>SUM(D55:D64)</f>
        <v>633507.51</v>
      </c>
      <c r="E65" s="34">
        <f>SUM(E55:E64)</f>
        <v>714655.79999999993</v>
      </c>
      <c r="F65" s="47">
        <f>SUM(F55:F64)</f>
        <v>739953.60000000009</v>
      </c>
      <c r="G65" s="52">
        <v>814042.1</v>
      </c>
      <c r="H65" s="41"/>
    </row>
    <row r="66" spans="1:8" ht="15" x14ac:dyDescent="0.25">
      <c r="A66" s="22"/>
      <c r="B66" s="22"/>
      <c r="C66" s="22"/>
      <c r="D66" s="22"/>
      <c r="E66" s="22"/>
      <c r="F66" s="22"/>
    </row>
    <row r="67" spans="1:8" ht="15" x14ac:dyDescent="0.25">
      <c r="A67" s="22"/>
      <c r="B67" s="22"/>
      <c r="C67" s="22"/>
      <c r="D67" s="22"/>
      <c r="E67" s="22"/>
      <c r="F67" s="22"/>
    </row>
    <row r="68" spans="1:8" ht="15" customHeight="1" x14ac:dyDescent="0.2">
      <c r="A68" s="56" t="s">
        <v>50</v>
      </c>
      <c r="B68" s="56" t="s">
        <v>6</v>
      </c>
      <c r="C68" s="56" t="s">
        <v>7</v>
      </c>
      <c r="D68" s="56" t="s">
        <v>8</v>
      </c>
      <c r="E68" s="56" t="s">
        <v>9</v>
      </c>
      <c r="F68" s="56" t="s">
        <v>10</v>
      </c>
      <c r="G68" s="54" t="s">
        <v>58</v>
      </c>
      <c r="H68" s="55"/>
    </row>
    <row r="69" spans="1:8" ht="12.75" x14ac:dyDescent="0.2">
      <c r="A69" s="57"/>
      <c r="B69" s="57"/>
      <c r="C69" s="57"/>
      <c r="D69" s="57"/>
      <c r="E69" s="57"/>
      <c r="F69" s="57"/>
      <c r="G69" s="54"/>
      <c r="H69" s="55"/>
    </row>
    <row r="70" spans="1:8" ht="12.75" x14ac:dyDescent="0.2">
      <c r="A70" s="26" t="s">
        <v>51</v>
      </c>
      <c r="B70" s="26"/>
      <c r="C70" s="26"/>
      <c r="D70" s="31">
        <v>405164.81</v>
      </c>
      <c r="E70" s="31">
        <v>456629.6</v>
      </c>
      <c r="F70" s="45">
        <v>473116.8</v>
      </c>
      <c r="G70" s="52">
        <v>509969.1</v>
      </c>
    </row>
    <row r="71" spans="1:8" ht="12.75" x14ac:dyDescent="0.2">
      <c r="A71" s="26" t="s">
        <v>52</v>
      </c>
      <c r="B71" s="26"/>
      <c r="C71" s="26"/>
      <c r="D71" s="31">
        <v>44611.06</v>
      </c>
      <c r="E71" s="31">
        <v>51857.7</v>
      </c>
      <c r="F71" s="45">
        <v>53984.6</v>
      </c>
      <c r="G71" s="52">
        <v>58070.5</v>
      </c>
    </row>
    <row r="72" spans="1:8" ht="12.75" x14ac:dyDescent="0.2">
      <c r="A72" s="26" t="s">
        <v>53</v>
      </c>
      <c r="B72" s="26"/>
      <c r="C72" s="26"/>
      <c r="D72" s="31">
        <v>119210.28</v>
      </c>
      <c r="E72" s="31">
        <v>134980.4</v>
      </c>
      <c r="F72" s="45">
        <v>139920.9</v>
      </c>
      <c r="G72" s="52">
        <v>165539.4</v>
      </c>
    </row>
    <row r="73" spans="1:8" ht="12.75" x14ac:dyDescent="0.2">
      <c r="A73" s="26" t="s">
        <v>54</v>
      </c>
      <c r="B73" s="26"/>
      <c r="C73" s="26"/>
      <c r="D73" s="31">
        <v>53478.5</v>
      </c>
      <c r="E73" s="31">
        <v>58895</v>
      </c>
      <c r="F73" s="45">
        <v>60277.9</v>
      </c>
      <c r="G73" s="52">
        <v>66082.100000000006</v>
      </c>
    </row>
    <row r="74" spans="1:8" ht="12.75" x14ac:dyDescent="0.2">
      <c r="A74" s="26" t="s">
        <v>55</v>
      </c>
      <c r="B74" s="26"/>
      <c r="C74" s="26"/>
      <c r="D74" s="31">
        <v>11042.86</v>
      </c>
      <c r="E74" s="31">
        <v>12293.1</v>
      </c>
      <c r="F74" s="45">
        <v>12653.4</v>
      </c>
      <c r="G74" s="52">
        <v>14381</v>
      </c>
    </row>
    <row r="75" spans="1:8" ht="12.75" x14ac:dyDescent="0.2">
      <c r="A75" s="26" t="s">
        <v>49</v>
      </c>
      <c r="B75" s="29">
        <f>SUM(B65:B74)</f>
        <v>350332.30000000005</v>
      </c>
      <c r="C75" s="29">
        <f>SUM(C65:C74)</f>
        <v>511626.60000000003</v>
      </c>
      <c r="D75" s="31">
        <f>SUM(D70:D74)</f>
        <v>633507.51</v>
      </c>
      <c r="E75" s="31">
        <f>SUM(E70:E74)</f>
        <v>714655.79999999993</v>
      </c>
      <c r="F75" s="45">
        <f>SUM(F70:F74)</f>
        <v>739953.60000000009</v>
      </c>
      <c r="G75" s="53">
        <v>814042.1</v>
      </c>
    </row>
    <row r="76" spans="1:8" ht="15" x14ac:dyDescent="0.25">
      <c r="A76" s="35"/>
      <c r="B76" s="36"/>
      <c r="C76" s="36"/>
      <c r="D76" s="37"/>
      <c r="E76" s="37"/>
      <c r="F76" s="22"/>
    </row>
    <row r="77" spans="1:8" ht="15" x14ac:dyDescent="0.25">
      <c r="A77" s="22"/>
      <c r="B77" s="22"/>
      <c r="C77" s="22"/>
      <c r="D77" s="22"/>
      <c r="E77" s="22"/>
      <c r="F77" s="22"/>
    </row>
    <row r="78" spans="1:8" ht="15" x14ac:dyDescent="0.25">
      <c r="A78" s="22"/>
      <c r="B78" s="22"/>
      <c r="C78" s="22"/>
      <c r="D78" s="22"/>
      <c r="E78" s="22"/>
      <c r="F78" s="22"/>
    </row>
    <row r="79" spans="1:8" ht="12.75" x14ac:dyDescent="0.2">
      <c r="A79" s="56" t="s">
        <v>56</v>
      </c>
      <c r="B79" s="56" t="s">
        <v>6</v>
      </c>
      <c r="C79" s="56" t="s">
        <v>7</v>
      </c>
      <c r="D79" s="58" t="s">
        <v>8</v>
      </c>
      <c r="E79" s="58" t="s">
        <v>9</v>
      </c>
      <c r="F79" s="58" t="s">
        <v>10</v>
      </c>
      <c r="G79" s="60" t="s">
        <v>58</v>
      </c>
      <c r="H79" s="61"/>
    </row>
    <row r="80" spans="1:8" ht="12.75" x14ac:dyDescent="0.2">
      <c r="A80" s="57"/>
      <c r="B80" s="57"/>
      <c r="C80" s="57"/>
      <c r="D80" s="59"/>
      <c r="E80" s="59"/>
      <c r="F80" s="59"/>
      <c r="G80" s="60"/>
      <c r="H80" s="61"/>
    </row>
    <row r="81" spans="1:8" ht="12.75" x14ac:dyDescent="0.2">
      <c r="A81" s="26" t="s">
        <v>39</v>
      </c>
      <c r="B81" s="29"/>
      <c r="C81" s="30"/>
      <c r="D81" s="31">
        <v>14076.27</v>
      </c>
      <c r="E81" s="31">
        <v>17173.400000000001</v>
      </c>
      <c r="F81" s="45">
        <v>19869.900000000001</v>
      </c>
      <c r="G81" s="52">
        <v>21819.1</v>
      </c>
      <c r="H81" s="41"/>
    </row>
    <row r="82" spans="1:8" ht="12.75" x14ac:dyDescent="0.2">
      <c r="A82" s="26" t="s">
        <v>40</v>
      </c>
      <c r="B82" s="29"/>
      <c r="C82" s="32"/>
      <c r="D82" s="31">
        <v>1430.24</v>
      </c>
      <c r="E82" s="31">
        <v>1692.6</v>
      </c>
      <c r="F82" s="45">
        <v>1994.3</v>
      </c>
      <c r="G82" s="52">
        <v>2268.9</v>
      </c>
      <c r="H82" s="41"/>
    </row>
    <row r="83" spans="1:8" ht="12.75" x14ac:dyDescent="0.2">
      <c r="A83" s="26" t="s">
        <v>41</v>
      </c>
      <c r="B83" s="29"/>
      <c r="C83" s="32"/>
      <c r="D83" s="31">
        <v>74938.539999999994</v>
      </c>
      <c r="E83" s="31">
        <v>89573.6</v>
      </c>
      <c r="F83" s="45">
        <v>104798.7</v>
      </c>
      <c r="G83" s="52">
        <v>117849.1</v>
      </c>
      <c r="H83" s="41"/>
    </row>
    <row r="84" spans="1:8" ht="12.75" x14ac:dyDescent="0.2">
      <c r="A84" s="26" t="s">
        <v>42</v>
      </c>
      <c r="B84" s="29"/>
      <c r="C84" s="32"/>
      <c r="D84" s="31">
        <v>88316.24</v>
      </c>
      <c r="E84" s="31">
        <v>107323.9</v>
      </c>
      <c r="F84" s="45">
        <v>128305.8</v>
      </c>
      <c r="G84" s="52">
        <v>145875.9</v>
      </c>
      <c r="H84" s="41"/>
    </row>
    <row r="85" spans="1:8" ht="12.75" x14ac:dyDescent="0.2">
      <c r="A85" s="26" t="s">
        <v>43</v>
      </c>
      <c r="B85" s="29"/>
      <c r="C85" s="32"/>
      <c r="D85" s="31">
        <v>15017.72</v>
      </c>
      <c r="E85" s="31">
        <v>17593.099999999999</v>
      </c>
      <c r="F85" s="45">
        <v>20182</v>
      </c>
      <c r="G85" s="52">
        <v>22174.7</v>
      </c>
      <c r="H85" s="41"/>
    </row>
    <row r="86" spans="1:8" ht="12.75" x14ac:dyDescent="0.2">
      <c r="A86" s="26" t="s">
        <v>44</v>
      </c>
      <c r="B86" s="29"/>
      <c r="C86" s="32"/>
      <c r="D86" s="31">
        <v>81633.77</v>
      </c>
      <c r="E86" s="31">
        <v>97845.3</v>
      </c>
      <c r="F86" s="45">
        <v>115000.9</v>
      </c>
      <c r="G86" s="52">
        <v>127772.2</v>
      </c>
      <c r="H86" s="41"/>
    </row>
    <row r="87" spans="1:8" ht="12.75" x14ac:dyDescent="0.2">
      <c r="A87" s="26" t="s">
        <v>45</v>
      </c>
      <c r="B87" s="29"/>
      <c r="C87" s="33"/>
      <c r="D87" s="31">
        <v>54832.85</v>
      </c>
      <c r="E87" s="31">
        <v>68338.100000000006</v>
      </c>
      <c r="F87" s="45">
        <v>78802.899999999994</v>
      </c>
      <c r="G87" s="52">
        <v>88225.5</v>
      </c>
      <c r="H87" s="41"/>
    </row>
    <row r="88" spans="1:8" ht="12.75" x14ac:dyDescent="0.2">
      <c r="A88" s="26" t="s">
        <v>46</v>
      </c>
      <c r="B88" s="29"/>
      <c r="C88" s="33"/>
      <c r="D88" s="31">
        <v>47342.19</v>
      </c>
      <c r="E88" s="31">
        <v>57878</v>
      </c>
      <c r="F88" s="45">
        <v>69058.899999999994</v>
      </c>
      <c r="G88" s="52">
        <v>78422.7</v>
      </c>
      <c r="H88" s="41"/>
    </row>
    <row r="89" spans="1:8" ht="12.75" x14ac:dyDescent="0.2">
      <c r="A89" s="26" t="s">
        <v>47</v>
      </c>
      <c r="B89" s="29"/>
      <c r="C89" s="33"/>
      <c r="D89" s="31">
        <v>57252.86</v>
      </c>
      <c r="E89" s="31">
        <v>68373.5</v>
      </c>
      <c r="F89" s="45">
        <v>80003.600000000006</v>
      </c>
      <c r="G89" s="52">
        <v>87839.1</v>
      </c>
      <c r="H89" s="41"/>
    </row>
    <row r="90" spans="1:8" ht="12.75" x14ac:dyDescent="0.2">
      <c r="A90" s="26" t="s">
        <v>48</v>
      </c>
      <c r="B90" s="29"/>
      <c r="C90" s="33"/>
      <c r="D90" s="31">
        <v>784.5</v>
      </c>
      <c r="E90" s="42">
        <v>0</v>
      </c>
      <c r="F90" s="46">
        <v>0</v>
      </c>
      <c r="G90" s="52">
        <v>0</v>
      </c>
      <c r="H90" s="41"/>
    </row>
    <row r="91" spans="1:8" ht="12.75" x14ac:dyDescent="0.2">
      <c r="A91" s="26" t="s">
        <v>49</v>
      </c>
      <c r="B91" s="26">
        <v>276331.89999999997</v>
      </c>
      <c r="C91" s="29">
        <v>429564.2</v>
      </c>
      <c r="D91" s="34">
        <f>SUM(D81:D90)</f>
        <v>435625.17999999993</v>
      </c>
      <c r="E91" s="34">
        <f>SUM(E81:E90)</f>
        <v>525791.5</v>
      </c>
      <c r="F91" s="47">
        <f>SUM(F81:F90)</f>
        <v>618017</v>
      </c>
      <c r="G91" s="52">
        <v>692247.2</v>
      </c>
      <c r="H91" s="41"/>
    </row>
    <row r="92" spans="1:8" ht="15" x14ac:dyDescent="0.25">
      <c r="A92" s="22"/>
      <c r="B92" s="22"/>
      <c r="C92" s="22"/>
      <c r="D92" s="22"/>
      <c r="E92" s="22"/>
      <c r="F92" s="22"/>
    </row>
    <row r="93" spans="1:8" ht="15" x14ac:dyDescent="0.25">
      <c r="A93" s="22"/>
      <c r="B93" s="22"/>
      <c r="C93" s="22"/>
      <c r="D93" s="22"/>
      <c r="E93" s="22"/>
      <c r="F93" s="22"/>
    </row>
    <row r="94" spans="1:8" ht="15" customHeight="1" x14ac:dyDescent="0.2">
      <c r="A94" s="56" t="s">
        <v>57</v>
      </c>
      <c r="B94" s="56" t="s">
        <v>6</v>
      </c>
      <c r="C94" s="56" t="s">
        <v>7</v>
      </c>
      <c r="D94" s="56" t="s">
        <v>8</v>
      </c>
      <c r="E94" s="56" t="s">
        <v>9</v>
      </c>
      <c r="F94" s="56" t="s">
        <v>10</v>
      </c>
      <c r="G94" s="54" t="s">
        <v>58</v>
      </c>
      <c r="H94" s="55"/>
    </row>
    <row r="95" spans="1:8" s="38" customFormat="1" ht="12.75" x14ac:dyDescent="0.25">
      <c r="A95" s="57"/>
      <c r="B95" s="57"/>
      <c r="C95" s="57"/>
      <c r="D95" s="57"/>
      <c r="E95" s="57"/>
      <c r="F95" s="57"/>
      <c r="G95" s="54"/>
      <c r="H95" s="55"/>
    </row>
    <row r="96" spans="1:8" ht="12.75" x14ac:dyDescent="0.2">
      <c r="A96" s="26" t="s">
        <v>51</v>
      </c>
      <c r="B96" s="26">
        <v>195803.5</v>
      </c>
      <c r="C96" s="26">
        <v>321734</v>
      </c>
      <c r="D96" s="31">
        <v>374450.37</v>
      </c>
      <c r="E96" s="31">
        <v>446386.9</v>
      </c>
      <c r="F96" s="31">
        <v>529434.80000000005</v>
      </c>
      <c r="G96" s="52">
        <v>593289.4</v>
      </c>
      <c r="H96" s="41"/>
    </row>
    <row r="97" spans="1:8" ht="12.75" x14ac:dyDescent="0.2">
      <c r="A97" s="26" t="s">
        <v>52</v>
      </c>
      <c r="B97" s="26">
        <v>17450.3</v>
      </c>
      <c r="C97" s="26">
        <v>24916.7</v>
      </c>
      <c r="D97" s="31">
        <v>35412.18</v>
      </c>
      <c r="E97" s="31">
        <v>48202.3</v>
      </c>
      <c r="F97" s="31">
        <v>53635.9</v>
      </c>
      <c r="G97" s="52">
        <v>57238</v>
      </c>
      <c r="H97" s="41"/>
    </row>
    <row r="98" spans="1:8" ht="12.75" x14ac:dyDescent="0.2">
      <c r="A98" s="26" t="s">
        <v>53</v>
      </c>
      <c r="B98" s="26">
        <v>50878.8</v>
      </c>
      <c r="C98" s="26">
        <v>66917.5</v>
      </c>
      <c r="D98" s="31">
        <v>4245.87</v>
      </c>
      <c r="E98" s="31">
        <v>5443.4</v>
      </c>
      <c r="F98" s="31">
        <v>5778.6</v>
      </c>
      <c r="G98" s="52">
        <v>6459.1</v>
      </c>
      <c r="H98" s="41"/>
    </row>
    <row r="99" spans="1:8" ht="12.75" x14ac:dyDescent="0.2">
      <c r="A99" s="26" t="s">
        <v>54</v>
      </c>
      <c r="B99" s="26">
        <v>7922.7</v>
      </c>
      <c r="C99" s="26">
        <v>11684.3</v>
      </c>
      <c r="D99" s="31">
        <v>12972.04</v>
      </c>
      <c r="E99" s="31">
        <v>13307.3</v>
      </c>
      <c r="F99" s="31">
        <v>13519</v>
      </c>
      <c r="G99" s="52">
        <v>13469.6</v>
      </c>
      <c r="H99" s="41"/>
    </row>
    <row r="100" spans="1:8" ht="12.75" x14ac:dyDescent="0.2">
      <c r="A100" s="26" t="s">
        <v>55</v>
      </c>
      <c r="B100" s="26">
        <v>4276.6000000000004</v>
      </c>
      <c r="C100" s="26">
        <v>4311.7</v>
      </c>
      <c r="D100" s="31">
        <v>8544.7199999999993</v>
      </c>
      <c r="E100" s="31">
        <v>12451.7</v>
      </c>
      <c r="F100" s="31">
        <v>15648.7</v>
      </c>
      <c r="G100" s="52">
        <v>21791.1</v>
      </c>
      <c r="H100" s="41"/>
    </row>
    <row r="101" spans="1:8" ht="12.75" x14ac:dyDescent="0.2">
      <c r="A101" s="26" t="s">
        <v>49</v>
      </c>
      <c r="B101" s="26">
        <f>SUM(B96:B100)</f>
        <v>276331.89999999997</v>
      </c>
      <c r="C101" s="26">
        <v>429564.2</v>
      </c>
      <c r="D101" s="31">
        <f>SUM(D96:D100)</f>
        <v>435625.17999999993</v>
      </c>
      <c r="E101" s="31">
        <f>SUM(E96:E100)</f>
        <v>525791.6</v>
      </c>
      <c r="F101" s="31">
        <f>SUM(F96:F100)</f>
        <v>618017</v>
      </c>
      <c r="G101" s="52">
        <v>692247.2</v>
      </c>
      <c r="H101" s="41"/>
    </row>
    <row r="102" spans="1:8" ht="15" x14ac:dyDescent="0.25">
      <c r="A102" s="22"/>
      <c r="B102" s="22"/>
      <c r="C102" s="22"/>
      <c r="D102" s="22"/>
      <c r="E102" s="22"/>
      <c r="F102" s="22"/>
    </row>
    <row r="103" spans="1:8" ht="15" x14ac:dyDescent="0.25">
      <c r="A103" s="22"/>
      <c r="B103" s="22"/>
      <c r="C103" s="22"/>
      <c r="D103" s="22"/>
      <c r="E103" s="22"/>
      <c r="F103" s="22"/>
    </row>
    <row r="104" spans="1:8" ht="15" x14ac:dyDescent="0.25">
      <c r="A104" s="22"/>
      <c r="B104" s="22"/>
      <c r="C104" s="22"/>
      <c r="D104" s="22"/>
      <c r="E104" s="22"/>
      <c r="F104" s="22"/>
    </row>
    <row r="105" spans="1:8" ht="15" x14ac:dyDescent="0.25">
      <c r="A105" s="22"/>
      <c r="B105" s="22"/>
      <c r="C105" s="22"/>
      <c r="D105" s="22"/>
      <c r="E105" s="22"/>
      <c r="F105" s="22"/>
    </row>
    <row r="106" spans="1:8" ht="15" x14ac:dyDescent="0.25">
      <c r="A106" s="22"/>
      <c r="B106" s="22"/>
      <c r="C106" s="22"/>
      <c r="D106" s="22"/>
      <c r="E106" s="22"/>
      <c r="F106" s="22"/>
    </row>
  </sheetData>
  <mergeCells count="91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2:A13"/>
    <mergeCell ref="B12:B13"/>
    <mergeCell ref="C12:C13"/>
    <mergeCell ref="D12:D13"/>
    <mergeCell ref="E12:E13"/>
    <mergeCell ref="F12:F13"/>
    <mergeCell ref="J12:J13"/>
    <mergeCell ref="K12:K13"/>
    <mergeCell ref="L12:L13"/>
    <mergeCell ref="G12:G13"/>
    <mergeCell ref="H12:H13"/>
    <mergeCell ref="I12:I13"/>
    <mergeCell ref="A21:A22"/>
    <mergeCell ref="B21:B22"/>
    <mergeCell ref="C21:C22"/>
    <mergeCell ref="D21:D22"/>
    <mergeCell ref="E21:E22"/>
    <mergeCell ref="J21:J22"/>
    <mergeCell ref="K21:K22"/>
    <mergeCell ref="L21:L22"/>
    <mergeCell ref="A30:A31"/>
    <mergeCell ref="B30:B31"/>
    <mergeCell ref="C30:C31"/>
    <mergeCell ref="D30:D31"/>
    <mergeCell ref="E30:E31"/>
    <mergeCell ref="F30:F31"/>
    <mergeCell ref="J30:J31"/>
    <mergeCell ref="K30:K31"/>
    <mergeCell ref="L30:L31"/>
    <mergeCell ref="F21:F22"/>
    <mergeCell ref="G21:G22"/>
    <mergeCell ref="H21:H22"/>
    <mergeCell ref="I21:I22"/>
    <mergeCell ref="G30:G31"/>
    <mergeCell ref="H30:H31"/>
    <mergeCell ref="I30:I31"/>
    <mergeCell ref="A40:A41"/>
    <mergeCell ref="B40:B41"/>
    <mergeCell ref="C40:C41"/>
    <mergeCell ref="D40:D41"/>
    <mergeCell ref="E40:E41"/>
    <mergeCell ref="J40:J41"/>
    <mergeCell ref="A53:A54"/>
    <mergeCell ref="B53:B54"/>
    <mergeCell ref="C53:C54"/>
    <mergeCell ref="D53:D54"/>
    <mergeCell ref="E53:E54"/>
    <mergeCell ref="F53:F54"/>
    <mergeCell ref="G53:G54"/>
    <mergeCell ref="H53:H54"/>
    <mergeCell ref="F40:F41"/>
    <mergeCell ref="G40:G41"/>
    <mergeCell ref="H40:H41"/>
    <mergeCell ref="I40:I41"/>
    <mergeCell ref="G68:G69"/>
    <mergeCell ref="H68:H69"/>
    <mergeCell ref="A79:A80"/>
    <mergeCell ref="B79:B80"/>
    <mergeCell ref="C79:C80"/>
    <mergeCell ref="D79:D80"/>
    <mergeCell ref="E79:E80"/>
    <mergeCell ref="F79:F80"/>
    <mergeCell ref="G79:G80"/>
    <mergeCell ref="H79:H80"/>
    <mergeCell ref="A68:A69"/>
    <mergeCell ref="B68:B69"/>
    <mergeCell ref="C68:C69"/>
    <mergeCell ref="D68:D69"/>
    <mergeCell ref="E68:E69"/>
    <mergeCell ref="F68:F69"/>
    <mergeCell ref="G94:G95"/>
    <mergeCell ref="H94:H95"/>
    <mergeCell ref="A94:A95"/>
    <mergeCell ref="B94:B95"/>
    <mergeCell ref="C94:C95"/>
    <mergeCell ref="D94:D95"/>
    <mergeCell ref="E94:E95"/>
    <mergeCell ref="F94:F95"/>
  </mergeCells>
  <pageMargins left="0.51181102362204722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Khashchuluun</dc:creator>
  <cp:lastModifiedBy>Khashchuluun</cp:lastModifiedBy>
  <cp:lastPrinted>2018-11-14T01:52:11Z</cp:lastPrinted>
  <dcterms:created xsi:type="dcterms:W3CDTF">2018-09-10T01:49:00Z</dcterms:created>
  <dcterms:modified xsi:type="dcterms:W3CDTF">2018-11-14T01:53:05Z</dcterms:modified>
</cp:coreProperties>
</file>